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66DC194-93C0-48C5-9E68-A5F241854801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6" i="1" l="1"/>
  <c r="K446" i="1"/>
  <c r="L445" i="1"/>
  <c r="K445" i="1"/>
  <c r="L444" i="1"/>
  <c r="K444" i="1"/>
  <c r="M443" i="1"/>
  <c r="M442" i="1"/>
  <c r="M441" i="1"/>
  <c r="M440" i="1"/>
  <c r="M439" i="1"/>
  <c r="M438" i="1"/>
  <c r="M437" i="1"/>
  <c r="L436" i="1"/>
  <c r="K436" i="1"/>
  <c r="M435" i="1"/>
  <c r="M434" i="1"/>
  <c r="M433" i="1"/>
  <c r="M432" i="1"/>
  <c r="M431" i="1"/>
  <c r="M430" i="1"/>
  <c r="M429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L381" i="1" l="1"/>
  <c r="L420" i="1"/>
  <c r="K381" i="1"/>
  <c r="L418" i="1"/>
  <c r="K418" i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409" i="1" l="1"/>
  <c r="K409" i="1"/>
  <c r="L356" i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K410" i="1" l="1"/>
  <c r="L238" i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L410" i="1" l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<sst xmlns="http://schemas.openxmlformats.org/spreadsheetml/2006/main" count="953" uniqueCount="275">
  <si>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</si>
  <si>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</si>
  <si>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</si>
  <si>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</si>
  <si>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</si>
  <si>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</si>
  <si>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</si>
  <si>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</si>
  <si>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</si>
  <si>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</si>
  <si>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</si>
  <si>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</si>
  <si>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</si>
  <si>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</si>
  <si>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</si>
  <si>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</si>
  <si>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</si>
  <si>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</si>
  <si>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</si>
  <si>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</si>
  <si>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</si>
  <si>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</si>
  <si>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</si>
  <si>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</si>
  <si>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</si>
  <si>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</si>
  <si>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</si>
  <si>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</si>
  <si>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</si>
  <si>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</si>
  <si>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</si>
  <si>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</si>
  <si>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</si>
  <si>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</si>
  <si>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</si>
  <si>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</si>
  <si>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</si>
  <si>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</si>
  <si>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</si>
  <si>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</si>
  <si>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</si>
  <si>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</si>
  <si>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</si>
  <si>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</si>
  <si>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</si>
  <si>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</si>
  <si>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</si>
  <si>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</si>
  <si>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</si>
  <si>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</si>
  <si>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</si>
  <si>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</si>
  <si>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</si>
  <si>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</si>
  <si>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</si>
  <si>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</si>
  <si>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</si>
  <si>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</si>
  <si>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</si>
  <si>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</si>
  <si>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</si>
  <si>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</si>
  <si>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</si>
  <si>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</si>
  <si>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</si>
  <si>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</si>
  <si>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</si>
  <si>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</si>
  <si>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</si>
  <si>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</si>
  <si>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</si>
  <si>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</si>
  <si>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</si>
  <si>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</si>
  <si>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</si>
  <si>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</si>
  <si>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</si>
  <si>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</si>
  <si>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</si>
  <si>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</si>
  <si>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</si>
  <si>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</si>
  <si>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</si>
  <si>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</si>
  <si>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</si>
  <si>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</si>
  <si>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</si>
  <si>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</si>
  <si>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</si>
  <si>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</si>
  <si>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</si>
  <si>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</si>
  <si>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</si>
  <si>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</si>
  <si>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</si>
  <si>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</si>
  <si>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</si>
  <si>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</si>
  <si>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</si>
  <si>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</si>
  <si>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</si>
  <si>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</si>
  <si>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</si>
  <si>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</si>
  <si>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</si>
  <si>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</si>
  <si>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</si>
  <si>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</si>
  <si>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</si>
  <si>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</si>
  <si>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</si>
  <si>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</si>
  <si>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</si>
  <si>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</si>
  <si>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</si>
  <si>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</si>
  <si>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</si>
  <si>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</si>
  <si>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</si>
  <si>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</si>
  <si>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</si>
  <si>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</si>
  <si>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</si>
  <si>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</si>
  <si>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</si>
  <si>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</si>
  <si>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</si>
  <si>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</si>
  <si>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</si>
  <si>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</si>
  <si>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</si>
  <si>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</si>
  <si>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</si>
  <si>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</si>
  <si>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</si>
  <si>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</si>
  <si>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</si>
  <si>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</si>
  <si>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</si>
  <si>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</si>
  <si>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</si>
  <si>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</si>
  <si>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</si>
  <si>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</si>
  <si>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</si>
  <si>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</si>
  <si>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</si>
  <si>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</si>
  <si>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</si>
  <si>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</si>
  <si>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</si>
  <si>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</si>
  <si>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</si>
  <si>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</si>
  <si>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</si>
  <si>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</si>
  <si>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</si>
  <si>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</si>
  <si>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</si>
  <si>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</si>
  <si>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</si>
  <si>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</si>
  <si>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</si>
  <si>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</si>
  <si>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</si>
  <si>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</si>
  <si>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</si>
  <si>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</si>
  <si>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</si>
  <si>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</si>
  <si>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</si>
  <si>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</si>
  <si>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</si>
  <si>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</si>
  <si>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</si>
  <si>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</si>
  <si>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</si>
  <si>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</si>
  <si>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</si>
  <si>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</si>
  <si>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</si>
  <si>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</si>
  <si>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</si>
  <si>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</si>
  <si>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</si>
  <si>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</si>
  <si>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</si>
  <si>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</si>
  <si>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</si>
  <si>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</si>
  <si>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</si>
  <si>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</si>
  <si>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</si>
  <si>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</si>
  <si>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</si>
  <si>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</si>
  <si>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</si>
  <si>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</si>
  <si>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</si>
  <si>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</si>
  <si>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</si>
  <si>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</si>
  <si>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</si>
  <si>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</si>
  <si>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</si>
  <si>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</si>
  <si>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</si>
  <si>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</si>
  <si>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</si>
  <si>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</si>
  <si>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</si>
  <si>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</si>
  <si>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</si>
  <si>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</si>
  <si>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</si>
  <si>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</si>
  <si>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</si>
  <si>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</si>
  <si>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</si>
  <si>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</si>
  <si>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</si>
  <si>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</si>
  <si>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</si>
  <si>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</si>
  <si>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</si>
  <si>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</si>
  <si>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</si>
  <si>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</si>
  <si>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</si>
  <si>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</si>
  <si>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</si>
  <si>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</si>
  <si>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</si>
  <si>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</si>
  <si>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</si>
  <si>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</si>
  <si>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</si>
  <si>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</si>
  <si>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</si>
  <si>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</si>
  <si>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</si>
  <si>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</si>
  <si>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</si>
  <si>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</si>
  <si>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</si>
  <si>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</si>
  <si>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</si>
  <si>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</si>
  <si>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</si>
  <si>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</si>
  <si>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</si>
  <si>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</si>
  <si>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</si>
  <si>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</si>
  <si>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</si>
  <si>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</si>
  <si>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</si>
  <si>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</si>
  <si>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</si>
  <si>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</si>
  <si>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</si>
  <si>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</si>
  <si>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</si>
  <si>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</si>
  <si>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</si>
  <si>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</si>
  <si>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</si>
  <si>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</si>
  <si>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</si>
  <si>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</si>
  <si>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</si>
  <si>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</si>
  <si>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</si>
  <si>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</si>
  <si>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1 7  b u l a n   O k t o b e r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</si>
</sst>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29" borderId="52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09">
        <v>41016</v>
      </c>
      <c r="B78" s="311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0"/>
      <c r="B79" s="312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0"/>
      <c r="B80" s="312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0"/>
      <c r="B81" s="312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3" t="s">
        <v>73</v>
      </c>
      <c r="O250" s="314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46"/>
  <sheetViews>
    <sheetView showGridLines="0" tabSelected="1" zoomScale="90" zoomScaleNormal="90" zoomScaleSheetLayoutView="115" workbookViewId="0">
      <pane xSplit="4" ySplit="3" topLeftCell="E431" activePane="bottomRight" state="frozen"/>
      <selection pane="topRight" activeCell="D1" sqref="D1"/>
      <selection pane="bottomLeft" activeCell="A4" sqref="A4"/>
      <selection pane="bottomRight" activeCell="O432" sqref="O432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27" t="s">
        <v>129</v>
      </c>
      <c r="M2" s="327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15" t="s">
        <v>121</v>
      </c>
      <c r="B11" s="316"/>
      <c r="C11" s="316"/>
      <c r="D11" s="316"/>
      <c r="E11" s="316"/>
      <c r="F11" s="316"/>
      <c r="G11" s="316"/>
      <c r="H11" s="316"/>
      <c r="I11" s="316"/>
      <c r="J11" s="317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18" t="s">
        <v>121</v>
      </c>
      <c r="B19" s="319"/>
      <c r="C19" s="320"/>
      <c r="D19" s="320"/>
      <c r="E19" s="320"/>
      <c r="F19" s="320"/>
      <c r="G19" s="320"/>
      <c r="H19" s="320"/>
      <c r="I19" s="320"/>
      <c r="J19" s="321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15" t="s">
        <v>121</v>
      </c>
      <c r="B26" s="316"/>
      <c r="C26" s="316"/>
      <c r="D26" s="316"/>
      <c r="E26" s="316"/>
      <c r="F26" s="316"/>
      <c r="G26" s="316"/>
      <c r="H26" s="316"/>
      <c r="I26" s="316"/>
      <c r="J26" s="317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28">
        <v>45280</v>
      </c>
      <c r="B27" s="328">
        <v>45287</v>
      </c>
      <c r="C27" s="330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29"/>
      <c r="B28" s="329"/>
      <c r="C28" s="331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32" t="s">
        <v>121</v>
      </c>
      <c r="B29" s="333"/>
      <c r="C29" s="333"/>
      <c r="D29" s="333"/>
      <c r="E29" s="333"/>
      <c r="F29" s="333"/>
      <c r="G29" s="333"/>
      <c r="H29" s="333"/>
      <c r="I29" s="333"/>
      <c r="J29" s="334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5">
        <v>45282</v>
      </c>
      <c r="B30" s="335">
        <v>45288</v>
      </c>
      <c r="C30" s="330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6"/>
      <c r="B31" s="336"/>
      <c r="C31" s="338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6"/>
      <c r="B32" s="336"/>
      <c r="C32" s="338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7"/>
      <c r="B33" s="337"/>
      <c r="C33" s="331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32" t="s">
        <v>121</v>
      </c>
      <c r="B34" s="333"/>
      <c r="C34" s="333"/>
      <c r="D34" s="333"/>
      <c r="E34" s="333"/>
      <c r="F34" s="333"/>
      <c r="G34" s="333"/>
      <c r="H34" s="333"/>
      <c r="I34" s="333"/>
      <c r="J34" s="334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18" t="s">
        <v>121</v>
      </c>
      <c r="B42" s="319"/>
      <c r="C42" s="320"/>
      <c r="D42" s="320"/>
      <c r="E42" s="320"/>
      <c r="F42" s="320"/>
      <c r="G42" s="320"/>
      <c r="H42" s="320"/>
      <c r="I42" s="320"/>
      <c r="J42" s="321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18" t="s">
        <v>121</v>
      </c>
      <c r="B49" s="320"/>
      <c r="C49" s="320"/>
      <c r="D49" s="320"/>
      <c r="E49" s="320"/>
      <c r="F49" s="320"/>
      <c r="G49" s="320"/>
      <c r="H49" s="320"/>
      <c r="I49" s="320"/>
      <c r="J49" s="321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15" t="s">
        <v>121</v>
      </c>
      <c r="B57" s="316"/>
      <c r="C57" s="316"/>
      <c r="D57" s="316"/>
      <c r="E57" s="316"/>
      <c r="F57" s="316"/>
      <c r="G57" s="316"/>
      <c r="H57" s="316"/>
      <c r="I57" s="316"/>
      <c r="J57" s="317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18" t="s">
        <v>121</v>
      </c>
      <c r="B65" s="319"/>
      <c r="C65" s="320"/>
      <c r="D65" s="320"/>
      <c r="E65" s="320"/>
      <c r="F65" s="320"/>
      <c r="G65" s="320"/>
      <c r="H65" s="320"/>
      <c r="I65" s="320"/>
      <c r="J65" s="321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15" t="s">
        <v>121</v>
      </c>
      <c r="B73" s="316"/>
      <c r="C73" s="316"/>
      <c r="D73" s="316"/>
      <c r="E73" s="316"/>
      <c r="F73" s="316"/>
      <c r="G73" s="316"/>
      <c r="H73" s="316"/>
      <c r="I73" s="316"/>
      <c r="J73" s="317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24" t="s">
        <v>143</v>
      </c>
      <c r="B74" s="325"/>
      <c r="C74" s="325"/>
      <c r="D74" s="325"/>
      <c r="E74" s="325"/>
      <c r="F74" s="325"/>
      <c r="G74" s="325"/>
      <c r="H74" s="325"/>
      <c r="I74" s="325"/>
      <c r="J74" s="326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24" t="s">
        <v>161</v>
      </c>
      <c r="B75" s="325"/>
      <c r="C75" s="325"/>
      <c r="D75" s="325"/>
      <c r="E75" s="325"/>
      <c r="F75" s="325"/>
      <c r="G75" s="325"/>
      <c r="H75" s="325"/>
      <c r="I75" s="325"/>
      <c r="J75" s="326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18" t="s">
        <v>121</v>
      </c>
      <c r="B84" s="319"/>
      <c r="C84" s="320"/>
      <c r="D84" s="320"/>
      <c r="E84" s="320"/>
      <c r="F84" s="320"/>
      <c r="G84" s="320"/>
      <c r="H84" s="320"/>
      <c r="I84" s="320"/>
      <c r="J84" s="321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15" t="s">
        <v>121</v>
      </c>
      <c r="B92" s="316"/>
      <c r="C92" s="316"/>
      <c r="D92" s="316"/>
      <c r="E92" s="316"/>
      <c r="F92" s="316"/>
      <c r="G92" s="316"/>
      <c r="H92" s="316"/>
      <c r="I92" s="316"/>
      <c r="J92" s="317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18" t="s">
        <v>121</v>
      </c>
      <c r="B100" s="319"/>
      <c r="C100" s="320"/>
      <c r="D100" s="320"/>
      <c r="E100" s="320"/>
      <c r="F100" s="320"/>
      <c r="G100" s="320"/>
      <c r="H100" s="320"/>
      <c r="I100" s="320"/>
      <c r="J100" s="321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15" t="s">
        <v>121</v>
      </c>
      <c r="B108" s="316"/>
      <c r="C108" s="316"/>
      <c r="D108" s="316"/>
      <c r="E108" s="316"/>
      <c r="F108" s="316"/>
      <c r="G108" s="316"/>
      <c r="H108" s="316"/>
      <c r="I108" s="316"/>
      <c r="J108" s="317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22" t="s">
        <v>121</v>
      </c>
      <c r="B111" s="319"/>
      <c r="C111" s="319"/>
      <c r="D111" s="319"/>
      <c r="E111" s="319"/>
      <c r="F111" s="319"/>
      <c r="G111" s="319"/>
      <c r="H111" s="319"/>
      <c r="I111" s="319"/>
      <c r="J111" s="323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18" t="s">
        <v>121</v>
      </c>
      <c r="B119" s="319"/>
      <c r="C119" s="320"/>
      <c r="D119" s="320"/>
      <c r="E119" s="320"/>
      <c r="F119" s="320"/>
      <c r="G119" s="320"/>
      <c r="H119" s="320"/>
      <c r="I119" s="320"/>
      <c r="J119" s="321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24" t="s">
        <v>164</v>
      </c>
      <c r="B120" s="325"/>
      <c r="C120" s="325"/>
      <c r="D120" s="325"/>
      <c r="E120" s="325"/>
      <c r="F120" s="325"/>
      <c r="G120" s="325"/>
      <c r="H120" s="325"/>
      <c r="I120" s="325"/>
      <c r="J120" s="326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24" t="s">
        <v>182</v>
      </c>
      <c r="B121" s="325"/>
      <c r="C121" s="325"/>
      <c r="D121" s="325"/>
      <c r="E121" s="325"/>
      <c r="F121" s="325"/>
      <c r="G121" s="325"/>
      <c r="H121" s="325"/>
      <c r="I121" s="325"/>
      <c r="J121" s="326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15" t="s">
        <v>121</v>
      </c>
      <c r="B129" s="316"/>
      <c r="C129" s="316"/>
      <c r="D129" s="316"/>
      <c r="E129" s="316"/>
      <c r="F129" s="316"/>
      <c r="G129" s="316"/>
      <c r="H129" s="316"/>
      <c r="I129" s="316"/>
      <c r="J129" s="317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18" t="s">
        <v>121</v>
      </c>
      <c r="B137" s="319"/>
      <c r="C137" s="320"/>
      <c r="D137" s="320"/>
      <c r="E137" s="320"/>
      <c r="F137" s="320"/>
      <c r="G137" s="320"/>
      <c r="H137" s="320"/>
      <c r="I137" s="320"/>
      <c r="J137" s="321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15" t="s">
        <v>121</v>
      </c>
      <c r="B145" s="316"/>
      <c r="C145" s="316"/>
      <c r="D145" s="316"/>
      <c r="E145" s="316"/>
      <c r="F145" s="316"/>
      <c r="G145" s="316"/>
      <c r="H145" s="316"/>
      <c r="I145" s="316"/>
      <c r="J145" s="317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18" t="s">
        <v>121</v>
      </c>
      <c r="B153" s="319"/>
      <c r="C153" s="320"/>
      <c r="D153" s="320"/>
      <c r="E153" s="320"/>
      <c r="F153" s="320"/>
      <c r="G153" s="320"/>
      <c r="H153" s="320"/>
      <c r="I153" s="320"/>
      <c r="J153" s="321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24" t="s">
        <v>188</v>
      </c>
      <c r="B154" s="325"/>
      <c r="C154" s="325"/>
      <c r="D154" s="325"/>
      <c r="E154" s="325"/>
      <c r="F154" s="325"/>
      <c r="G154" s="325"/>
      <c r="H154" s="325"/>
      <c r="I154" s="325"/>
      <c r="J154" s="326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24" t="s">
        <v>191</v>
      </c>
      <c r="B155" s="325"/>
      <c r="C155" s="325"/>
      <c r="D155" s="325"/>
      <c r="E155" s="325"/>
      <c r="F155" s="325"/>
      <c r="G155" s="325"/>
      <c r="H155" s="325"/>
      <c r="I155" s="325"/>
      <c r="J155" s="326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15" t="s">
        <v>121</v>
      </c>
      <c r="B158" s="343"/>
      <c r="C158" s="316"/>
      <c r="D158" s="316"/>
      <c r="E158" s="316"/>
      <c r="F158" s="316"/>
      <c r="G158" s="316"/>
      <c r="H158" s="316"/>
      <c r="I158" s="316"/>
      <c r="J158" s="317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15" t="s">
        <v>121</v>
      </c>
      <c r="B166" s="316"/>
      <c r="C166" s="316"/>
      <c r="D166" s="316"/>
      <c r="E166" s="316"/>
      <c r="F166" s="316"/>
      <c r="G166" s="316"/>
      <c r="H166" s="316"/>
      <c r="I166" s="316"/>
      <c r="J166" s="317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15" t="s">
        <v>121</v>
      </c>
      <c r="B174" s="343"/>
      <c r="C174" s="316"/>
      <c r="D174" s="316"/>
      <c r="E174" s="316"/>
      <c r="F174" s="316"/>
      <c r="G174" s="316"/>
      <c r="H174" s="316"/>
      <c r="I174" s="316"/>
      <c r="J174" s="317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ht="10.5" x14ac:dyDescent="0.25">
      <c r="A176" s="342" t="s">
        <v>121</v>
      </c>
      <c r="B176" s="343"/>
      <c r="C176" s="316"/>
      <c r="D176" s="316"/>
      <c r="E176" s="316"/>
      <c r="F176" s="316"/>
      <c r="G176" s="316"/>
      <c r="H176" s="316"/>
      <c r="I176" s="316"/>
      <c r="J176" s="317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24" t="s">
        <v>198</v>
      </c>
      <c r="B177" s="325"/>
      <c r="C177" s="325"/>
      <c r="D177" s="325"/>
      <c r="E177" s="325"/>
      <c r="F177" s="325"/>
      <c r="G177" s="325"/>
      <c r="H177" s="325"/>
      <c r="I177" s="325"/>
      <c r="J177" s="326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24" t="s">
        <v>199</v>
      </c>
      <c r="B178" s="325"/>
      <c r="C178" s="325"/>
      <c r="D178" s="325"/>
      <c r="E178" s="325"/>
      <c r="F178" s="325"/>
      <c r="G178" s="325"/>
      <c r="H178" s="325"/>
      <c r="I178" s="325"/>
      <c r="J178" s="326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ht="10.5" x14ac:dyDescent="0.25">
      <c r="A180" s="342" t="s">
        <v>121</v>
      </c>
      <c r="B180" s="343"/>
      <c r="C180" s="316"/>
      <c r="D180" s="316"/>
      <c r="E180" s="316"/>
      <c r="F180" s="316"/>
      <c r="G180" s="316"/>
      <c r="H180" s="316"/>
      <c r="I180" s="316"/>
      <c r="J180" s="317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318" t="s">
        <v>121</v>
      </c>
      <c r="B188" s="319"/>
      <c r="C188" s="320"/>
      <c r="D188" s="320"/>
      <c r="E188" s="320"/>
      <c r="F188" s="320"/>
      <c r="G188" s="320"/>
      <c r="H188" s="320"/>
      <c r="I188" s="320"/>
      <c r="J188" s="321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15" t="s">
        <v>121</v>
      </c>
      <c r="B196" s="316"/>
      <c r="C196" s="316"/>
      <c r="D196" s="316"/>
      <c r="E196" s="316"/>
      <c r="F196" s="316"/>
      <c r="G196" s="316"/>
      <c r="H196" s="316"/>
      <c r="I196" s="316"/>
      <c r="J196" s="317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318" t="s">
        <v>121</v>
      </c>
      <c r="B204" s="319"/>
      <c r="C204" s="320"/>
      <c r="D204" s="320"/>
      <c r="E204" s="320"/>
      <c r="F204" s="320"/>
      <c r="G204" s="320"/>
      <c r="H204" s="320"/>
      <c r="I204" s="320"/>
      <c r="J204" s="321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5">
      <c r="A219" s="318" t="s">
        <v>121</v>
      </c>
      <c r="B219" s="344"/>
      <c r="C219" s="320"/>
      <c r="D219" s="320"/>
      <c r="E219" s="320"/>
      <c r="F219" s="320"/>
      <c r="G219" s="320"/>
      <c r="H219" s="320"/>
      <c r="I219" s="320"/>
      <c r="J219" s="321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15" t="s">
        <v>121</v>
      </c>
      <c r="B227" s="316"/>
      <c r="C227" s="316"/>
      <c r="D227" s="316"/>
      <c r="E227" s="316"/>
      <c r="F227" s="316"/>
      <c r="G227" s="316"/>
      <c r="H227" s="316"/>
      <c r="I227" s="316"/>
      <c r="J227" s="317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318" t="s">
        <v>121</v>
      </c>
      <c r="B236" s="319"/>
      <c r="C236" s="320"/>
      <c r="D236" s="320"/>
      <c r="E236" s="320"/>
      <c r="F236" s="320"/>
      <c r="G236" s="320"/>
      <c r="H236" s="320"/>
      <c r="I236" s="320"/>
      <c r="J236" s="321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24" t="s">
        <v>202</v>
      </c>
      <c r="B237" s="325"/>
      <c r="C237" s="325"/>
      <c r="D237" s="325"/>
      <c r="E237" s="325"/>
      <c r="F237" s="325"/>
      <c r="G237" s="325"/>
      <c r="H237" s="325"/>
      <c r="I237" s="325"/>
      <c r="J237" s="326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24" t="s">
        <v>207</v>
      </c>
      <c r="B238" s="325"/>
      <c r="C238" s="325"/>
      <c r="D238" s="325"/>
      <c r="E238" s="325"/>
      <c r="F238" s="325"/>
      <c r="G238" s="325"/>
      <c r="H238" s="325"/>
      <c r="I238" s="325"/>
      <c r="J238" s="326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15" t="s">
        <v>121</v>
      </c>
      <c r="B246" s="316"/>
      <c r="C246" s="316"/>
      <c r="D246" s="316"/>
      <c r="E246" s="316"/>
      <c r="F246" s="316"/>
      <c r="G246" s="316"/>
      <c r="H246" s="316"/>
      <c r="I246" s="316"/>
      <c r="J246" s="317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15" t="s">
        <v>121</v>
      </c>
      <c r="B249" s="343"/>
      <c r="C249" s="316"/>
      <c r="D249" s="316"/>
      <c r="E249" s="316"/>
      <c r="F249" s="316"/>
      <c r="G249" s="316"/>
      <c r="H249" s="316"/>
      <c r="I249" s="316"/>
      <c r="J249" s="317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318" t="s">
        <v>121</v>
      </c>
      <c r="B257" s="319"/>
      <c r="C257" s="320"/>
      <c r="D257" s="320"/>
      <c r="E257" s="320"/>
      <c r="F257" s="320"/>
      <c r="G257" s="320"/>
      <c r="H257" s="320"/>
      <c r="I257" s="320"/>
      <c r="J257" s="321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15" t="s">
        <v>121</v>
      </c>
      <c r="B265" s="316"/>
      <c r="C265" s="316"/>
      <c r="D265" s="316"/>
      <c r="E265" s="316"/>
      <c r="F265" s="316"/>
      <c r="G265" s="316"/>
      <c r="H265" s="316"/>
      <c r="I265" s="316"/>
      <c r="J265" s="317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318" t="s">
        <v>121</v>
      </c>
      <c r="B273" s="319"/>
      <c r="C273" s="320"/>
      <c r="D273" s="320"/>
      <c r="E273" s="320"/>
      <c r="F273" s="320"/>
      <c r="G273" s="320"/>
      <c r="H273" s="320"/>
      <c r="I273" s="320"/>
      <c r="J273" s="321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39" t="s">
        <v>208</v>
      </c>
      <c r="B274" s="340"/>
      <c r="C274" s="340"/>
      <c r="D274" s="340"/>
      <c r="E274" s="340"/>
      <c r="F274" s="340"/>
      <c r="G274" s="340"/>
      <c r="H274" s="340"/>
      <c r="I274" s="340"/>
      <c r="J274" s="341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5">
      <c r="A275" s="339" t="s">
        <v>229</v>
      </c>
      <c r="B275" s="340"/>
      <c r="C275" s="340"/>
      <c r="D275" s="340"/>
      <c r="E275" s="340"/>
      <c r="F275" s="340"/>
      <c r="G275" s="340"/>
      <c r="H275" s="340"/>
      <c r="I275" s="340"/>
      <c r="J275" s="341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15" t="s">
        <v>121</v>
      </c>
      <c r="B282" s="316"/>
      <c r="C282" s="316"/>
      <c r="D282" s="316"/>
      <c r="E282" s="316"/>
      <c r="F282" s="316"/>
      <c r="G282" s="316"/>
      <c r="H282" s="316"/>
      <c r="I282" s="316"/>
      <c r="J282" s="317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15" t="s">
        <v>121</v>
      </c>
      <c r="B290" s="316"/>
      <c r="C290" s="316"/>
      <c r="D290" s="316"/>
      <c r="E290" s="316"/>
      <c r="F290" s="316"/>
      <c r="G290" s="316"/>
      <c r="H290" s="316"/>
      <c r="I290" s="316"/>
      <c r="J290" s="317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22" t="s">
        <v>121</v>
      </c>
      <c r="B293" s="319"/>
      <c r="C293" s="319"/>
      <c r="D293" s="319"/>
      <c r="E293" s="319"/>
      <c r="F293" s="319"/>
      <c r="G293" s="319"/>
      <c r="H293" s="319"/>
      <c r="I293" s="319"/>
      <c r="J293" s="323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318" t="s">
        <v>121</v>
      </c>
      <c r="B301" s="319"/>
      <c r="C301" s="320"/>
      <c r="D301" s="320"/>
      <c r="E301" s="320"/>
      <c r="F301" s="320"/>
      <c r="G301" s="320"/>
      <c r="H301" s="320"/>
      <c r="I301" s="320"/>
      <c r="J301" s="321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315" t="s">
        <v>121</v>
      </c>
      <c r="B309" s="316"/>
      <c r="C309" s="316"/>
      <c r="D309" s="316"/>
      <c r="E309" s="316"/>
      <c r="F309" s="316"/>
      <c r="G309" s="316"/>
      <c r="H309" s="316"/>
      <c r="I309" s="316"/>
      <c r="J309" s="317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5">
      <c r="A317" s="318" t="s">
        <v>121</v>
      </c>
      <c r="B317" s="319"/>
      <c r="C317" s="320"/>
      <c r="D317" s="320"/>
      <c r="E317" s="320"/>
      <c r="F317" s="320"/>
      <c r="G317" s="320"/>
      <c r="H317" s="320"/>
      <c r="I317" s="320"/>
      <c r="J317" s="321"/>
      <c r="K317" s="190">
        <f>SUM(K310:K316)</f>
        <v>57190200</v>
      </c>
      <c r="L317" s="190">
        <f>SUM(L310:L316)</f>
        <v>22000000</v>
      </c>
      <c r="M317" s="193"/>
    </row>
    <row r="318" spans="1:13" ht="10.5" x14ac:dyDescent="0.25">
      <c r="A318" s="324" t="s">
        <v>235</v>
      </c>
      <c r="B318" s="325"/>
      <c r="C318" s="325"/>
      <c r="D318" s="325"/>
      <c r="E318" s="325"/>
      <c r="F318" s="325"/>
      <c r="G318" s="325"/>
      <c r="H318" s="325"/>
      <c r="I318" s="325"/>
      <c r="J318" s="326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ht="10.5" x14ac:dyDescent="0.25">
      <c r="A319" s="324" t="s">
        <v>243</v>
      </c>
      <c r="B319" s="325"/>
      <c r="C319" s="325"/>
      <c r="D319" s="325"/>
      <c r="E319" s="325"/>
      <c r="F319" s="325"/>
      <c r="G319" s="325"/>
      <c r="H319" s="325"/>
      <c r="I319" s="325"/>
      <c r="J319" s="326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ht="10.5" x14ac:dyDescent="0.25">
      <c r="A327" s="315" t="s">
        <v>121</v>
      </c>
      <c r="B327" s="316"/>
      <c r="C327" s="316"/>
      <c r="D327" s="316"/>
      <c r="E327" s="316"/>
      <c r="F327" s="316"/>
      <c r="G327" s="316"/>
      <c r="H327" s="316"/>
      <c r="I327" s="316"/>
      <c r="J327" s="317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5">
      <c r="A336" s="318" t="s">
        <v>121</v>
      </c>
      <c r="B336" s="319"/>
      <c r="C336" s="320"/>
      <c r="D336" s="320"/>
      <c r="E336" s="320"/>
      <c r="F336" s="320"/>
      <c r="G336" s="320"/>
      <c r="H336" s="320"/>
      <c r="I336" s="320"/>
      <c r="J336" s="321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ht="10.5" x14ac:dyDescent="0.25">
      <c r="A338" s="315" t="s">
        <v>121</v>
      </c>
      <c r="B338" s="316"/>
      <c r="C338" s="316"/>
      <c r="D338" s="316"/>
      <c r="E338" s="316"/>
      <c r="F338" s="316"/>
      <c r="G338" s="316"/>
      <c r="H338" s="316"/>
      <c r="I338" s="316"/>
      <c r="J338" s="317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ht="10.5" x14ac:dyDescent="0.25">
      <c r="A346" s="315" t="s">
        <v>121</v>
      </c>
      <c r="B346" s="316"/>
      <c r="C346" s="316"/>
      <c r="D346" s="316"/>
      <c r="E346" s="316"/>
      <c r="F346" s="316"/>
      <c r="G346" s="316"/>
      <c r="H346" s="316"/>
      <c r="I346" s="316"/>
      <c r="J346" s="317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5">
      <c r="A354" s="318" t="s">
        <v>121</v>
      </c>
      <c r="B354" s="319"/>
      <c r="C354" s="320"/>
      <c r="D354" s="320"/>
      <c r="E354" s="320"/>
      <c r="F354" s="320"/>
      <c r="G354" s="320"/>
      <c r="H354" s="320"/>
      <c r="I354" s="320"/>
      <c r="J354" s="321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ht="10.5" x14ac:dyDescent="0.25">
      <c r="A356" s="318" t="s">
        <v>121</v>
      </c>
      <c r="B356" s="320"/>
      <c r="C356" s="320"/>
      <c r="D356" s="320"/>
      <c r="E356" s="320"/>
      <c r="F356" s="320"/>
      <c r="G356" s="320"/>
      <c r="H356" s="320"/>
      <c r="I356" s="320"/>
      <c r="J356" s="321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5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5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5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5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5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5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5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ht="10.5" x14ac:dyDescent="0.25">
      <c r="A364" s="315" t="s">
        <v>121</v>
      </c>
      <c r="B364" s="316"/>
      <c r="C364" s="316"/>
      <c r="D364" s="316"/>
      <c r="E364" s="316"/>
      <c r="F364" s="316"/>
      <c r="G364" s="316"/>
      <c r="H364" s="316"/>
      <c r="I364" s="316"/>
      <c r="J364" s="317"/>
      <c r="K364" s="255">
        <f>SUM(K357:K363)</f>
        <v>23887500</v>
      </c>
      <c r="L364" s="255">
        <f>SUM(L357:L363)</f>
        <v>8000000</v>
      </c>
      <c r="M364" s="165"/>
    </row>
    <row r="365" spans="1:13" ht="10.5" x14ac:dyDescent="0.25">
      <c r="A365" s="324" t="s">
        <v>246</v>
      </c>
      <c r="B365" s="325"/>
      <c r="C365" s="325"/>
      <c r="D365" s="325"/>
      <c r="E365" s="325"/>
      <c r="F365" s="325"/>
      <c r="G365" s="325"/>
      <c r="H365" s="325"/>
      <c r="I365" s="325"/>
      <c r="J365" s="326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ht="10.5" x14ac:dyDescent="0.25">
      <c r="A366" s="324" t="s">
        <v>253</v>
      </c>
      <c r="B366" s="325"/>
      <c r="C366" s="325"/>
      <c r="D366" s="325"/>
      <c r="E366" s="325"/>
      <c r="F366" s="325"/>
      <c r="G366" s="325"/>
      <c r="H366" s="325"/>
      <c r="I366" s="325"/>
      <c r="J366" s="326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5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5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5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5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5">
      <c r="A374" s="318" t="s">
        <v>121</v>
      </c>
      <c r="B374" s="319"/>
      <c r="C374" s="320"/>
      <c r="D374" s="320"/>
      <c r="E374" s="320"/>
      <c r="F374" s="320"/>
      <c r="G374" s="320"/>
      <c r="H374" s="320"/>
      <c r="I374" s="320"/>
      <c r="J374" s="321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ht="10.5" x14ac:dyDescent="0.25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ht="10.5" x14ac:dyDescent="0.25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ht="10.5" x14ac:dyDescent="0.25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ht="10.5" x14ac:dyDescent="0.25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ht="10.5" x14ac:dyDescent="0.25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5">
      <c r="A381" s="318" t="s">
        <v>121</v>
      </c>
      <c r="B381" s="319"/>
      <c r="C381" s="320"/>
      <c r="D381" s="320"/>
      <c r="E381" s="320"/>
      <c r="F381" s="320"/>
      <c r="G381" s="320"/>
      <c r="H381" s="320"/>
      <c r="I381" s="320"/>
      <c r="J381" s="321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5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5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5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5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5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5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5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5">
      <c r="A389" s="315" t="s">
        <v>121</v>
      </c>
      <c r="B389" s="316"/>
      <c r="C389" s="316"/>
      <c r="D389" s="316"/>
      <c r="E389" s="316"/>
      <c r="F389" s="316"/>
      <c r="G389" s="316"/>
      <c r="H389" s="316"/>
      <c r="I389" s="316"/>
      <c r="J389" s="317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5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5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5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5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5">
      <c r="A397" s="318" t="s">
        <v>121</v>
      </c>
      <c r="B397" s="319"/>
      <c r="C397" s="320"/>
      <c r="D397" s="320"/>
      <c r="E397" s="320"/>
      <c r="F397" s="320"/>
      <c r="G397" s="320"/>
      <c r="H397" s="320"/>
      <c r="I397" s="320"/>
      <c r="J397" s="321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5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5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5">
      <c r="A400" s="315" t="s">
        <v>121</v>
      </c>
      <c r="B400" s="343"/>
      <c r="C400" s="316"/>
      <c r="D400" s="316"/>
      <c r="E400" s="316"/>
      <c r="F400" s="316"/>
      <c r="G400" s="316"/>
      <c r="H400" s="316"/>
      <c r="I400" s="316"/>
      <c r="J400" s="317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5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5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5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5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5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5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5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5">
      <c r="A408" s="315" t="s">
        <v>121</v>
      </c>
      <c r="B408" s="316"/>
      <c r="C408" s="316"/>
      <c r="D408" s="316"/>
      <c r="E408" s="316"/>
      <c r="F408" s="316"/>
      <c r="G408" s="316"/>
      <c r="H408" s="316"/>
      <c r="I408" s="316"/>
      <c r="J408" s="317"/>
      <c r="K408" s="255">
        <f>SUM(K401:K407)</f>
        <v>32338400</v>
      </c>
      <c r="L408" s="255">
        <f>SUM(L401:L407)</f>
        <v>10000000</v>
      </c>
      <c r="M408" s="165"/>
    </row>
    <row r="409" spans="1:13" ht="10.5" x14ac:dyDescent="0.25">
      <c r="A409" s="324" t="s">
        <v>254</v>
      </c>
      <c r="B409" s="325"/>
      <c r="C409" s="325"/>
      <c r="D409" s="325"/>
      <c r="E409" s="325"/>
      <c r="F409" s="325"/>
      <c r="G409" s="325"/>
      <c r="H409" s="325"/>
      <c r="I409" s="325"/>
      <c r="J409" s="326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ht="10.5" x14ac:dyDescent="0.25">
      <c r="A410" s="324" t="s">
        <v>264</v>
      </c>
      <c r="B410" s="325"/>
      <c r="C410" s="325"/>
      <c r="D410" s="325"/>
      <c r="E410" s="325"/>
      <c r="F410" s="325"/>
      <c r="G410" s="325"/>
      <c r="H410" s="325"/>
      <c r="I410" s="325"/>
      <c r="J410" s="326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5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5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5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5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5">
      <c r="A418" s="318" t="s">
        <v>121</v>
      </c>
      <c r="B418" s="319"/>
      <c r="C418" s="320"/>
      <c r="D418" s="320"/>
      <c r="E418" s="320"/>
      <c r="F418" s="320"/>
      <c r="G418" s="320"/>
      <c r="H418" s="320"/>
      <c r="I418" s="320"/>
      <c r="J418" s="321"/>
      <c r="K418" s="190">
        <f>SUM(K411:K417)</f>
        <v>46649500</v>
      </c>
      <c r="L418" s="190">
        <f>SUM(L411:L417)</f>
        <v>24000000</v>
      </c>
      <c r="M418" s="193"/>
    </row>
    <row r="419" spans="1:13" s="1" customFormat="1" ht="12.75" customHeight="1" outlineLevel="1" x14ac:dyDescent="0.25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3" s="1" customFormat="1" ht="12.75" customHeight="1" outlineLevel="1" x14ac:dyDescent="0.25">
      <c r="A420" s="342" t="s">
        <v>121</v>
      </c>
      <c r="B420" s="343"/>
      <c r="C420" s="316"/>
      <c r="D420" s="316"/>
      <c r="E420" s="316"/>
      <c r="F420" s="316"/>
      <c r="G420" s="316"/>
      <c r="H420" s="316"/>
      <c r="I420" s="316"/>
      <c r="J420" s="317"/>
      <c r="K420" s="176">
        <f>K419</f>
        <v>3000000</v>
      </c>
      <c r="L420" s="176">
        <f>L419</f>
        <v>3000000</v>
      </c>
      <c r="M420" s="272"/>
    </row>
    <row r="421" spans="1:13" s="1" customFormat="1" ht="12.75" customHeight="1" outlineLevel="1" x14ac:dyDescent="0.25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3" s="1" customFormat="1" ht="12.75" customHeight="1" outlineLevel="1" x14ac:dyDescent="0.25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3" s="1" customFormat="1" ht="12.75" customHeight="1" outlineLevel="1" x14ac:dyDescent="0.25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3" s="1" customFormat="1" ht="12.75" customHeight="1" outlineLevel="1" x14ac:dyDescent="0.25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3" s="1" customFormat="1" ht="12.75" customHeight="1" outlineLevel="1" x14ac:dyDescent="0.25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3" s="1" customFormat="1" ht="12.75" customHeight="1" outlineLevel="1" x14ac:dyDescent="0.25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3" s="1" customFormat="1" ht="12.75" customHeight="1" outlineLevel="1" x14ac:dyDescent="0.25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3" s="1" customFormat="1" ht="12.75" customHeight="1" outlineLevel="1" x14ac:dyDescent="0.25">
      <c r="A428" s="315" t="s">
        <v>121</v>
      </c>
      <c r="B428" s="316"/>
      <c r="C428" s="316"/>
      <c r="D428" s="316"/>
      <c r="E428" s="316"/>
      <c r="F428" s="316"/>
      <c r="G428" s="316"/>
      <c r="H428" s="316"/>
      <c r="I428" s="316"/>
      <c r="J428" s="317"/>
      <c r="K428" s="255">
        <f>SUM(K421:K427)</f>
        <v>14846400</v>
      </c>
      <c r="L428" s="255">
        <f>SUM(L421:L427)</f>
        <v>7750000</v>
      </c>
      <c r="M428" s="165"/>
    </row>
    <row r="429" spans="1:13" ht="12" customHeight="1" outlineLevel="1" x14ac:dyDescent="0.2">
      <c r="A429" s="198">
        <v>45580</v>
      </c>
      <c r="B429" s="215">
        <v>45582</v>
      </c>
      <c r="C429" s="199" t="s">
        <v>136</v>
      </c>
      <c r="D429" s="184" t="s">
        <v>154</v>
      </c>
      <c r="E429" s="185">
        <v>45673</v>
      </c>
      <c r="F429" s="186" t="s">
        <v>128</v>
      </c>
      <c r="G429" s="202">
        <v>6.25E-2</v>
      </c>
      <c r="H429" s="202">
        <v>6.3E-2</v>
      </c>
      <c r="I429" s="194" t="s">
        <v>130</v>
      </c>
      <c r="J429" s="194" t="s">
        <v>130</v>
      </c>
      <c r="K429" s="216">
        <v>2105000</v>
      </c>
      <c r="L429" s="216">
        <v>0</v>
      </c>
      <c r="M429" s="188">
        <f t="shared" ref="M429:M435" si="72">IF(L429=0,0,K429/L429)</f>
        <v>0</v>
      </c>
    </row>
    <row r="430" spans="1:13" ht="12" customHeight="1" outlineLevel="1" x14ac:dyDescent="0.2">
      <c r="A430" s="198"/>
      <c r="B430" s="183"/>
      <c r="C430" s="199"/>
      <c r="D430" s="184" t="s">
        <v>267</v>
      </c>
      <c r="E430" s="185">
        <v>45932</v>
      </c>
      <c r="F430" s="186" t="s">
        <v>128</v>
      </c>
      <c r="G430" s="186">
        <v>6.0999999999999999E-2</v>
      </c>
      <c r="H430" s="287">
        <v>6.3E-2</v>
      </c>
      <c r="I430" s="288">
        <v>6.0999999999999999E-2</v>
      </c>
      <c r="J430" s="202">
        <v>6.0999999999999999E-2</v>
      </c>
      <c r="K430" s="289">
        <v>5018000</v>
      </c>
      <c r="L430" s="216">
        <v>2000000</v>
      </c>
      <c r="M430" s="188">
        <f t="shared" si="72"/>
        <v>2.5089999999999999</v>
      </c>
    </row>
    <row r="431" spans="1:13" ht="12.75" customHeight="1" outlineLevel="1" x14ac:dyDescent="0.2">
      <c r="A431" s="198"/>
      <c r="B431" s="185"/>
      <c r="C431" s="199"/>
      <c r="D431" s="184" t="s">
        <v>251</v>
      </c>
      <c r="E431" s="185">
        <v>47679</v>
      </c>
      <c r="F431" s="186">
        <v>6.5000000000000002E-2</v>
      </c>
      <c r="G431" s="186">
        <v>6.3799999999999996E-2</v>
      </c>
      <c r="H431" s="186">
        <v>6.5199999999999994E-2</v>
      </c>
      <c r="I431" s="187">
        <v>6.41988E-2</v>
      </c>
      <c r="J431" s="195">
        <v>6.4399999999999999E-2</v>
      </c>
      <c r="K431" s="216">
        <v>12083600</v>
      </c>
      <c r="L431" s="216">
        <v>7350000</v>
      </c>
      <c r="M431" s="188">
        <f t="shared" si="72"/>
        <v>1.6440272108843537</v>
      </c>
    </row>
    <row r="432" spans="1:13" ht="12.75" customHeight="1" outlineLevel="1" x14ac:dyDescent="0.25">
      <c r="A432" s="191"/>
      <c r="B432" s="189"/>
      <c r="C432" s="192"/>
      <c r="D432" s="184" t="s">
        <v>249</v>
      </c>
      <c r="E432" s="185">
        <v>49505</v>
      </c>
      <c r="F432" s="186">
        <v>6.7500000000000004E-2</v>
      </c>
      <c r="G432" s="186">
        <v>6.6699999999999995E-2</v>
      </c>
      <c r="H432" s="186">
        <v>6.8099999999999994E-2</v>
      </c>
      <c r="I432" s="196">
        <v>6.7098000000000005E-2</v>
      </c>
      <c r="J432" s="197">
        <v>6.7299999999999999E-2</v>
      </c>
      <c r="K432" s="216">
        <v>15212300</v>
      </c>
      <c r="L432" s="216">
        <v>11200000</v>
      </c>
      <c r="M432" s="188">
        <f t="shared" si="72"/>
        <v>1.3582410714285715</v>
      </c>
    </row>
    <row r="433" spans="1:13" ht="12.75" customHeight="1" outlineLevel="1" x14ac:dyDescent="0.25">
      <c r="A433" s="191"/>
      <c r="B433" s="189"/>
      <c r="C433" s="192"/>
      <c r="D433" s="184" t="s">
        <v>138</v>
      </c>
      <c r="E433" s="185">
        <v>50571</v>
      </c>
      <c r="F433" s="186">
        <v>7.1249999999999994E-2</v>
      </c>
      <c r="G433" s="186">
        <v>6.7500000000000004E-2</v>
      </c>
      <c r="H433" s="186">
        <v>6.9900000000000004E-2</v>
      </c>
      <c r="I433" s="187">
        <v>6.8099099999999996E-2</v>
      </c>
      <c r="J433" s="197">
        <v>6.83E-2</v>
      </c>
      <c r="K433" s="216">
        <v>3418500</v>
      </c>
      <c r="L433" s="216">
        <v>2100000</v>
      </c>
      <c r="M433" s="188">
        <f t="shared" si="72"/>
        <v>1.6278571428571429</v>
      </c>
    </row>
    <row r="434" spans="1:13" ht="12.75" customHeight="1" outlineLevel="1" x14ac:dyDescent="0.25">
      <c r="A434" s="191"/>
      <c r="B434" s="189"/>
      <c r="C434" s="192"/>
      <c r="D434" s="184" t="s">
        <v>137</v>
      </c>
      <c r="E434" s="185">
        <v>52397</v>
      </c>
      <c r="F434" s="186">
        <v>7.1249999999999994E-2</v>
      </c>
      <c r="G434" s="186">
        <v>6.8500000000000005E-2</v>
      </c>
      <c r="H434" s="186">
        <v>7.0000000000000007E-2</v>
      </c>
      <c r="I434" s="187">
        <v>6.8796300000000005E-2</v>
      </c>
      <c r="J434" s="195">
        <v>6.9000000000000006E-2</v>
      </c>
      <c r="K434" s="220">
        <v>2830900</v>
      </c>
      <c r="L434" s="220">
        <v>800000</v>
      </c>
      <c r="M434" s="188">
        <f t="shared" si="72"/>
        <v>3.5386250000000001</v>
      </c>
    </row>
    <row r="435" spans="1:13" ht="12.75" customHeight="1" outlineLevel="1" x14ac:dyDescent="0.25">
      <c r="A435" s="191"/>
      <c r="B435" s="200"/>
      <c r="C435" s="192"/>
      <c r="D435" s="184" t="s">
        <v>146</v>
      </c>
      <c r="E435" s="185">
        <v>56445</v>
      </c>
      <c r="F435" s="186">
        <v>6.8750000000000006E-2</v>
      </c>
      <c r="G435" s="186">
        <v>6.88E-2</v>
      </c>
      <c r="H435" s="186">
        <v>7.0300000000000001E-2</v>
      </c>
      <c r="I435" s="197">
        <v>6.9394800000000006E-2</v>
      </c>
      <c r="J435" s="196">
        <v>6.9699999999999998E-2</v>
      </c>
      <c r="K435" s="220">
        <v>3597400</v>
      </c>
      <c r="L435" s="220">
        <v>1550000</v>
      </c>
      <c r="M435" s="201">
        <f t="shared" si="72"/>
        <v>2.3209032258064517</v>
      </c>
    </row>
    <row r="436" spans="1:13" s="1" customFormat="1" ht="12.75" customHeight="1" outlineLevel="1" x14ac:dyDescent="0.25">
      <c r="A436" s="318" t="s">
        <v>121</v>
      </c>
      <c r="B436" s="319"/>
      <c r="C436" s="320"/>
      <c r="D436" s="320"/>
      <c r="E436" s="320"/>
      <c r="F436" s="320"/>
      <c r="G436" s="320"/>
      <c r="H436" s="320"/>
      <c r="I436" s="320"/>
      <c r="J436" s="321"/>
      <c r="K436" s="190">
        <f>SUM(K429:K435)</f>
        <v>44265700</v>
      </c>
      <c r="L436" s="190">
        <f>SUM(L429:L435)</f>
        <v>25000000</v>
      </c>
      <c r="M436" s="193"/>
    </row>
    <row r="437" spans="1:13" s="1" customFormat="1" ht="12.75" customHeight="1" outlineLevel="1" x14ac:dyDescent="0.25">
      <c r="A437" s="164">
        <v>45587</v>
      </c>
      <c r="B437" s="164">
        <v>45589</v>
      </c>
      <c r="C437" s="160" t="s">
        <v>136</v>
      </c>
      <c r="D437" s="172" t="s">
        <v>242</v>
      </c>
      <c r="E437" s="158">
        <v>45748</v>
      </c>
      <c r="F437" s="166" t="s">
        <v>128</v>
      </c>
      <c r="G437" s="258">
        <v>6.2E-2</v>
      </c>
      <c r="H437" s="166">
        <v>6.3E-2</v>
      </c>
      <c r="I437" s="166">
        <v>6.2100000000000002E-2</v>
      </c>
      <c r="J437" s="166">
        <v>6.2300000000000001E-2</v>
      </c>
      <c r="K437" s="256">
        <v>2715000</v>
      </c>
      <c r="L437" s="257">
        <v>2250000</v>
      </c>
      <c r="M437" s="170">
        <f>IF(L437=0,0,K437/L437)</f>
        <v>1.2066666666666668</v>
      </c>
    </row>
    <row r="438" spans="1:13" s="1" customFormat="1" ht="12.75" customHeight="1" outlineLevel="1" x14ac:dyDescent="0.25">
      <c r="A438" s="164"/>
      <c r="B438" s="164"/>
      <c r="C438" s="160"/>
      <c r="D438" s="172" t="s">
        <v>273</v>
      </c>
      <c r="E438" s="158">
        <v>45845</v>
      </c>
      <c r="F438" s="166" t="s">
        <v>128</v>
      </c>
      <c r="G438" s="258">
        <v>6.25E-2</v>
      </c>
      <c r="H438" s="166">
        <v>6.3500000000000001E-2</v>
      </c>
      <c r="I438" s="166">
        <v>6.25E-2</v>
      </c>
      <c r="J438" s="166">
        <v>6.25E-2</v>
      </c>
      <c r="K438" s="256">
        <v>3397000</v>
      </c>
      <c r="L438" s="257">
        <v>3050000</v>
      </c>
      <c r="M438" s="170">
        <f>IF(L438=0,0,K438/L438)</f>
        <v>1.1137704918032787</v>
      </c>
    </row>
    <row r="439" spans="1:13" s="1" customFormat="1" ht="12.75" customHeight="1" outlineLevel="1" x14ac:dyDescent="0.25">
      <c r="A439" s="164"/>
      <c r="B439" s="158"/>
      <c r="C439" s="160"/>
      <c r="D439" s="172" t="s">
        <v>150</v>
      </c>
      <c r="E439" s="158">
        <v>46218</v>
      </c>
      <c r="F439" s="166">
        <v>4.8750000000000002E-2</v>
      </c>
      <c r="G439" s="166">
        <v>6.3799999999999996E-2</v>
      </c>
      <c r="H439" s="166">
        <v>6.6299999999999998E-2</v>
      </c>
      <c r="I439" s="175">
        <v>6.4490099999999995E-2</v>
      </c>
      <c r="J439" s="175">
        <v>6.4699999999999994E-2</v>
      </c>
      <c r="K439" s="256">
        <v>1719400</v>
      </c>
      <c r="L439" s="256">
        <v>700000</v>
      </c>
      <c r="M439" s="170">
        <f t="shared" ref="M439:M443" si="73">IF(L439=0,0,K439/L439)</f>
        <v>2.4562857142857144</v>
      </c>
    </row>
    <row r="440" spans="1:13" s="1" customFormat="1" ht="12.75" customHeight="1" outlineLevel="1" x14ac:dyDescent="0.25">
      <c r="A440" s="156"/>
      <c r="B440" s="156"/>
      <c r="C440" s="156"/>
      <c r="D440" s="2" t="s">
        <v>151</v>
      </c>
      <c r="E440" s="158">
        <v>46949</v>
      </c>
      <c r="F440" s="177">
        <v>5.8749999999999997E-2</v>
      </c>
      <c r="G440" s="166">
        <v>6.4100000000000004E-2</v>
      </c>
      <c r="H440" s="166">
        <v>6.6799999999999998E-2</v>
      </c>
      <c r="I440" s="175">
        <v>6.4621799999999993E-2</v>
      </c>
      <c r="J440" s="175">
        <v>6.4799999999999996E-2</v>
      </c>
      <c r="K440" s="256">
        <v>2682500</v>
      </c>
      <c r="L440" s="256">
        <v>1000000</v>
      </c>
      <c r="M440" s="170">
        <f t="shared" si="73"/>
        <v>2.6825000000000001</v>
      </c>
    </row>
    <row r="441" spans="1:13" s="1" customFormat="1" ht="12.75" customHeight="1" outlineLevel="1" x14ac:dyDescent="0.25">
      <c r="A441" s="181"/>
      <c r="B441" s="156"/>
      <c r="C441" s="182"/>
      <c r="D441" s="172" t="s">
        <v>263</v>
      </c>
      <c r="E441" s="158">
        <v>49018</v>
      </c>
      <c r="F441" s="166">
        <v>6.3750000000000001E-2</v>
      </c>
      <c r="G441" s="166">
        <v>6.6500000000000004E-2</v>
      </c>
      <c r="H441" s="166">
        <v>6.8900000000000003E-2</v>
      </c>
      <c r="I441" s="175">
        <v>6.6798099999999999E-2</v>
      </c>
      <c r="J441" s="175">
        <v>6.7000000000000004E-2</v>
      </c>
      <c r="K441" s="256">
        <v>1140000</v>
      </c>
      <c r="L441" s="256">
        <v>900000</v>
      </c>
      <c r="M441" s="170">
        <f t="shared" si="73"/>
        <v>1.2666666666666666</v>
      </c>
    </row>
    <row r="442" spans="1:13" s="1" customFormat="1" ht="12.75" customHeight="1" outlineLevel="1" x14ac:dyDescent="0.25">
      <c r="A442" s="181"/>
      <c r="B442" s="156"/>
      <c r="C442" s="182"/>
      <c r="D442" s="172" t="s">
        <v>53</v>
      </c>
      <c r="E442" s="158">
        <v>50086</v>
      </c>
      <c r="F442" s="166">
        <v>6.0999999999999999E-2</v>
      </c>
      <c r="G442" s="166">
        <v>6.7699999999999996E-2</v>
      </c>
      <c r="H442" s="166">
        <v>7.0300000000000001E-2</v>
      </c>
      <c r="I442" s="175">
        <v>6.8265400000000004E-2</v>
      </c>
      <c r="J442" s="175">
        <v>6.83E-2</v>
      </c>
      <c r="K442" s="256">
        <v>864000</v>
      </c>
      <c r="L442" s="256">
        <v>150000</v>
      </c>
      <c r="M442" s="170">
        <f t="shared" si="73"/>
        <v>5.76</v>
      </c>
    </row>
    <row r="443" spans="1:13" s="1" customFormat="1" ht="12.75" customHeight="1" outlineLevel="1" x14ac:dyDescent="0.25">
      <c r="A443" s="181"/>
      <c r="B443" s="156"/>
      <c r="C443" s="182"/>
      <c r="D443" s="172" t="s">
        <v>142</v>
      </c>
      <c r="E443" s="158">
        <v>54772</v>
      </c>
      <c r="F443" s="166">
        <v>6.8750000000000006E-2</v>
      </c>
      <c r="G443" s="166">
        <v>6.9199999999999998E-2</v>
      </c>
      <c r="H443" s="166">
        <v>7.2300000000000003E-2</v>
      </c>
      <c r="I443" s="175">
        <v>6.9797300000000007E-2</v>
      </c>
      <c r="J443" s="175">
        <v>6.9900000000000004E-2</v>
      </c>
      <c r="K443" s="256">
        <v>4953000</v>
      </c>
      <c r="L443" s="256">
        <v>1950000</v>
      </c>
      <c r="M443" s="170">
        <f t="shared" si="73"/>
        <v>2.54</v>
      </c>
    </row>
    <row r="444" spans="1:13" s="1" customFormat="1" ht="12.75" customHeight="1" outlineLevel="1" x14ac:dyDescent="0.25">
      <c r="A444" s="315" t="s">
        <v>121</v>
      </c>
      <c r="B444" s="316"/>
      <c r="C444" s="316"/>
      <c r="D444" s="316"/>
      <c r="E444" s="316"/>
      <c r="F444" s="316"/>
      <c r="G444" s="316"/>
      <c r="H444" s="316"/>
      <c r="I444" s="316"/>
      <c r="J444" s="317"/>
      <c r="K444" s="255">
        <f>SUM(K437:K443)</f>
        <v>17470900</v>
      </c>
      <c r="L444" s="255">
        <f>SUM(L437:L443)</f>
        <v>10000000</v>
      </c>
      <c r="M444" s="165"/>
    </row>
    <row r="445" spans="1:13" ht="10.5" x14ac:dyDescent="0.25">
      <c r="A445" s="324" t="s">
        <v>265</v>
      </c>
      <c r="B445" s="325"/>
      <c r="C445" s="325"/>
      <c r="D445" s="325"/>
      <c r="E445" s="325"/>
      <c r="F445" s="325"/>
      <c r="G445" s="325"/>
      <c r="H445" s="325"/>
      <c r="I445" s="325"/>
      <c r="J445" s="326"/>
      <c r="K445" s="173">
        <f>K418+K420+K428+K436+K444</f>
        <v>126232500</v>
      </c>
      <c r="L445" s="173">
        <f>L418+L420+L428+L436+L444</f>
        <v>69750000</v>
      </c>
      <c r="M445" s="105"/>
    </row>
    <row r="446" spans="1:13" ht="10.5" x14ac:dyDescent="0.25">
      <c r="A446" s="324" t="s">
        <v>274</v>
      </c>
      <c r="B446" s="325"/>
      <c r="C446" s="325"/>
      <c r="D446" s="325"/>
      <c r="E446" s="325"/>
      <c r="F446" s="325"/>
      <c r="G446" s="325"/>
      <c r="H446" s="325"/>
      <c r="I446" s="325"/>
      <c r="J446" s="326"/>
      <c r="K446" s="173">
        <f>K410+K445</f>
        <v>1866015930</v>
      </c>
      <c r="L446" s="173">
        <f>L410+L445</f>
        <v>936614230</v>
      </c>
      <c r="M446" s="165"/>
    </row>
  </sheetData>
  <mergeCells count="87">
    <mergeCell ref="A418:J418"/>
    <mergeCell ref="A445:J445"/>
    <mergeCell ref="A446:J446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36:J436"/>
    <mergeCell ref="A444:J444"/>
    <mergeCell ref="A338:J338"/>
    <mergeCell ref="A364:J364"/>
    <mergeCell ref="A354:J354"/>
    <mergeCell ref="A365:J365"/>
    <mergeCell ref="A389:J389"/>
    <mergeCell ref="A374:J374"/>
    <mergeCell ref="A356:J356"/>
    <mergeCell ref="A366:J366"/>
    <mergeCell ref="A346:J346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275:J275"/>
    <mergeCell ref="A176:J176"/>
    <mergeCell ref="A180:J180"/>
    <mergeCell ref="A204:J204"/>
    <mergeCell ref="A236:J236"/>
    <mergeCell ref="A257:J257"/>
    <mergeCell ref="A219:J219"/>
    <mergeCell ref="A265:J265"/>
    <mergeCell ref="A177:J177"/>
    <mergeCell ref="A178:J178"/>
    <mergeCell ref="A196:J196"/>
    <mergeCell ref="A249:J249"/>
    <mergeCell ref="A273:J273"/>
    <mergeCell ref="A274:J274"/>
    <mergeCell ref="A237:J237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2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2024-10-24T09:04:42Z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