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6064A4D-CFAF-4F24-8B83-F198C1843FC4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2" i="1" l="1"/>
  <c r="K492" i="1"/>
  <c r="L491" i="1"/>
  <c r="K491" i="1"/>
  <c r="L483" i="1"/>
  <c r="K483" i="1"/>
  <c r="M482" i="1"/>
  <c r="M481" i="1"/>
  <c r="M480" i="1"/>
  <c r="M479" i="1"/>
  <c r="M478" i="1"/>
  <c r="M477" i="1"/>
  <c r="M476" i="1"/>
  <c r="K490" i="1"/>
  <c r="M489" i="1"/>
  <c r="M487" i="1"/>
  <c r="M473" i="1"/>
  <c r="M451" i="1"/>
  <c r="L475" i="1"/>
  <c r="K475" i="1"/>
  <c r="M474" i="1"/>
  <c r="M472" i="1"/>
  <c r="M471" i="1"/>
  <c r="M470" i="1"/>
  <c r="M469" i="1"/>
  <c r="M468" i="1"/>
  <c r="M467" i="1"/>
  <c r="L466" i="1"/>
  <c r="K466" i="1"/>
  <c r="M465" i="1"/>
  <c r="M464" i="1"/>
  <c r="M463" i="1"/>
  <c r="M462" i="1"/>
  <c r="M461" i="1"/>
  <c r="M460" i="1"/>
  <c r="M459" i="1"/>
  <c r="K447" i="1"/>
  <c r="L446" i="1"/>
  <c r="M446" i="1" s="1"/>
  <c r="L445" i="1"/>
  <c r="M445" i="1" s="1"/>
  <c r="L456" i="1"/>
  <c r="K456" i="1"/>
  <c r="M455" i="1"/>
  <c r="M454" i="1"/>
  <c r="M453" i="1"/>
  <c r="M452" i="1"/>
  <c r="M450" i="1"/>
  <c r="M449" i="1"/>
  <c r="M448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M485" i="1" l="1"/>
  <c r="L490" i="1"/>
  <c r="L447" i="1"/>
  <c r="L381" i="1"/>
  <c r="L420" i="1"/>
  <c r="K381" i="1"/>
  <c r="L418" i="1"/>
  <c r="K418" i="1"/>
  <c r="K457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57" i="1" l="1"/>
  <c r="L409" i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K458" i="1" s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L458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<sst xmlns="http://schemas.openxmlformats.org/spreadsheetml/2006/main" count="1022" uniqueCount="287">
  <si>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</si>
  <si>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</si>
  <si>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</si>
  <si>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</si>
  <si>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</si>
  <si>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</si>
  <si>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</si>
  <si>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</si>
  <si>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</si>
  <si>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</si>
  <si>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</si>
  <si>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</si>
  <si>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</si>
  <si>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</si>
  <si>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</si>
  <si>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</si>
  <si>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</si>
  <si>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</si>
  <si>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</si>
  <si>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</si>
  <si>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</si>
  <si>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</si>
  <si>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</si>
  <si>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</si>
  <si>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</si>
  <si>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</si>
  <si>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</si>
  <si>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</si>
  <si>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</si>
  <si>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</si>
  <si>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</si>
  <si>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</si>
  <si>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</si>
  <si>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</si>
  <si>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</si>
  <si>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</si>
  <si>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</si>
  <si>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</si>
  <si>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</si>
  <si>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</si>
  <si>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</si>
  <si>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</si>
  <si>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</si>
  <si>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</si>
  <si>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</si>
  <si>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</si>
  <si>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</si>
  <si>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</si>
  <si>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</si>
  <si>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</si>
  <si>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</si>
  <si>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</si>
  <si>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</si>
  <si>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</si>
  <si>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</si>
  <si>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</si>
  <si>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</si>
  <si>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</si>
  <si>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</si>
  <si>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</si>
  <si>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</si>
  <si>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</si>
  <si>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</si>
  <si>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</si>
  <si>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</si>
  <si>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</si>
  <si>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</si>
  <si>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</si>
  <si>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</si>
  <si>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</si>
  <si>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</si>
  <si>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</si>
  <si>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</si>
  <si>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</si>
  <si>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</si>
  <si>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</si>
  <si>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</si>
  <si>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</si>
  <si>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</si>
  <si>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</si>
  <si>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</si>
  <si>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</si>
  <si>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</si>
  <si>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</si>
  <si>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</si>
  <si>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</si>
  <si>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</si>
  <si>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</si>
  <si>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</si>
  <si>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</si>
  <si>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</si>
  <si>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</si>
  <si>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</si>
  <si>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</si>
  <si>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</si>
  <si>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</si>
  <si>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</si>
  <si>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</si>
  <si>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</si>
  <si>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</si>
  <si>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</si>
  <si>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</si>
  <si>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</si>
  <si>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</si>
  <si>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</si>
  <si>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</si>
  <si>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</si>
  <si>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</si>
  <si>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</si>
  <si>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</si>
  <si>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</si>
  <si>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</si>
  <si>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</si>
  <si>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</si>
  <si>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</si>
  <si>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</si>
  <si>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</si>
  <si>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</si>
  <si>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</si>
  <si>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</si>
  <si>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</si>
  <si>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</si>
  <si>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</si>
  <si>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</si>
  <si>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</si>
  <si>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</si>
  <si>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</si>
  <si>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</si>
  <si>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</si>
  <si>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</si>
  <si>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</si>
  <si>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</si>
  <si>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</si>
  <si>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</si>
  <si>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</si>
  <si>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</si>
  <si>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</si>
  <si>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</si>
  <si>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</si>
  <si>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</si>
  <si>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</si>
  <si>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</si>
  <si>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</si>
  <si>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</si>
  <si>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</si>
  <si>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</si>
  <si>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</si>
  <si>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</si>
  <si>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</si>
  <si>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</si>
  <si>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</si>
  <si>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</si>
  <si>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</si>
  <si>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</si>
  <si>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</si>
  <si>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</si>
  <si>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</si>
  <si>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</si>
  <si>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</si>
  <si>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</si>
  <si>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</si>
  <si>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</si>
  <si>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</si>
  <si>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</si>
  <si>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</si>
  <si>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</si>
  <si>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</si>
  <si>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</si>
  <si>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</si>
  <si>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</si>
  <si>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</si>
  <si>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</si>
  <si>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</si>
  <si>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</si>
  <si>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</si>
  <si>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</si>
  <si>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</si>
  <si>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</si>
  <si>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</si>
  <si>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</si>
  <si>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</si>
  <si>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</si>
  <si>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</si>
  <si>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</si>
  <si>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</si>
  <si>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</si>
  <si>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</si>
  <si>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</si>
  <si>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</si>
  <si>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</si>
  <si>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</si>
  <si>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</si>
  <si>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</si>
  <si>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</si>
  <si>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</si>
  <si>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</si>
  <si>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</si>
  <si>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</si>
  <si>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</si>
  <si>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</si>
  <si>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</si>
  <si>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</si>
  <si>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</si>
  <si>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</si>
  <si>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</si>
  <si>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</si>
  <si>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</si>
  <si>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</si>
  <si>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</si>
  <si>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</si>
  <si>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</si>
  <si>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</si>
  <si>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</si>
  <si>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</si>
  <si>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</si>
  <si>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</si>
  <si>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</si>
  <si>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</si>
  <si>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</si>
  <si>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</si>
  <si>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</si>
  <si>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</si>
  <si>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</si>
  <si>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</si>
  <si>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</si>
  <si>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</si>
  <si>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</si>
  <si>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</si>
  <si>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</si>
  <si>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</si>
  <si>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</si>
  <si>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</si>
  <si>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</si>
  <si>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</si>
  <si>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</si>
  <si>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</si>
  <si>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</si>
  <si>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</si>
  <si>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</si>
  <si>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</si>
  <si>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</si>
  <si>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</si>
  <si>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</si>
  <si>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</si>
  <si>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</si>
  <si>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</si>
  <si>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</si>
  <si>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</si>
  <si>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</si>
  <si>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</si>
  <si>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</si>
  <si>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</si>
  <si>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</si>
  <si>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</si>
  <si>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</si>
  <si>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</si>
  <si>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</si>
  <si>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</si>
  <si>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</si>
  <si>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</si>
  <si>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</si>
  <si>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</si>
  <si>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</si>
  <si>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</si>
  <si>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</si>
  <si>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</si>
  <si>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</si>
  <si>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</si>
  <si>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</si>
  <si>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</si>
  <si>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</si>
  <si>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</si>
  <si>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</si>
  <si>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</si>
  <si>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</si>
  <si>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</si>
  <si>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</si>
  <si>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</si>
  <si>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</si>
  <si>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</si>
  <si>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</si>
  <si>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</si>
  <si>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SNI0530</t>
  </si>
  <si>
    <t>SNI1134</t>
  </si>
  <si>
    <t>SNI1154</t>
  </si>
  <si>
    <t>USD1.100.000.000</t>
  </si>
  <si>
    <t>G r a n d   T o t a l   s . d .  T a n g g a l   2 5   b u l a n  N o v e m b e r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</si>
</sst>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92"/>
  <sheetViews>
    <sheetView showGridLines="0" tabSelected="1" zoomScale="90" zoomScaleNormal="90" zoomScaleSheetLayoutView="90" workbookViewId="0">
      <pane xSplit="4" ySplit="3" topLeftCell="E475" activePane="bottomRight" state="frozen"/>
      <selection pane="topRight" activeCell="D1" sqref="D1"/>
      <selection pane="bottomLeft" activeCell="A4" sqref="A4"/>
      <selection pane="bottomRight" activeCell="N497" sqref="N497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42" t="s">
        <v>129</v>
      </c>
      <c r="M2" s="342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15" t="s">
        <v>121</v>
      </c>
      <c r="B11" s="316"/>
      <c r="C11" s="316"/>
      <c r="D11" s="316"/>
      <c r="E11" s="316"/>
      <c r="F11" s="316"/>
      <c r="G11" s="316"/>
      <c r="H11" s="316"/>
      <c r="I11" s="316"/>
      <c r="J11" s="317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18" t="s">
        <v>121</v>
      </c>
      <c r="B19" s="319"/>
      <c r="C19" s="320"/>
      <c r="D19" s="320"/>
      <c r="E19" s="320"/>
      <c r="F19" s="320"/>
      <c r="G19" s="320"/>
      <c r="H19" s="320"/>
      <c r="I19" s="320"/>
      <c r="J19" s="321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15" t="s">
        <v>121</v>
      </c>
      <c r="B26" s="316"/>
      <c r="C26" s="316"/>
      <c r="D26" s="316"/>
      <c r="E26" s="316"/>
      <c r="F26" s="316"/>
      <c r="G26" s="316"/>
      <c r="H26" s="316"/>
      <c r="I26" s="316"/>
      <c r="J26" s="317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43">
        <v>45280</v>
      </c>
      <c r="B27" s="343">
        <v>45287</v>
      </c>
      <c r="C27" s="33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44"/>
      <c r="B28" s="344"/>
      <c r="C28" s="338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9" t="s">
        <v>121</v>
      </c>
      <c r="B29" s="340"/>
      <c r="C29" s="340"/>
      <c r="D29" s="340"/>
      <c r="E29" s="340"/>
      <c r="F29" s="340"/>
      <c r="G29" s="340"/>
      <c r="H29" s="340"/>
      <c r="I29" s="340"/>
      <c r="J29" s="341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3">
        <v>45282</v>
      </c>
      <c r="B30" s="333">
        <v>45288</v>
      </c>
      <c r="C30" s="33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4"/>
      <c r="B31" s="334"/>
      <c r="C31" s="337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4"/>
      <c r="B32" s="334"/>
      <c r="C32" s="337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5"/>
      <c r="B33" s="335"/>
      <c r="C33" s="338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9" t="s">
        <v>121</v>
      </c>
      <c r="B34" s="340"/>
      <c r="C34" s="340"/>
      <c r="D34" s="340"/>
      <c r="E34" s="340"/>
      <c r="F34" s="340"/>
      <c r="G34" s="340"/>
      <c r="H34" s="340"/>
      <c r="I34" s="340"/>
      <c r="J34" s="341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18" t="s">
        <v>121</v>
      </c>
      <c r="B42" s="319"/>
      <c r="C42" s="320"/>
      <c r="D42" s="320"/>
      <c r="E42" s="320"/>
      <c r="F42" s="320"/>
      <c r="G42" s="320"/>
      <c r="H42" s="320"/>
      <c r="I42" s="320"/>
      <c r="J42" s="321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18" t="s">
        <v>121</v>
      </c>
      <c r="B49" s="320"/>
      <c r="C49" s="320"/>
      <c r="D49" s="320"/>
      <c r="E49" s="320"/>
      <c r="F49" s="320"/>
      <c r="G49" s="320"/>
      <c r="H49" s="320"/>
      <c r="I49" s="320"/>
      <c r="J49" s="321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15" t="s">
        <v>121</v>
      </c>
      <c r="B57" s="316"/>
      <c r="C57" s="316"/>
      <c r="D57" s="316"/>
      <c r="E57" s="316"/>
      <c r="F57" s="316"/>
      <c r="G57" s="316"/>
      <c r="H57" s="316"/>
      <c r="I57" s="316"/>
      <c r="J57" s="317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18" t="s">
        <v>121</v>
      </c>
      <c r="B65" s="319"/>
      <c r="C65" s="320"/>
      <c r="D65" s="320"/>
      <c r="E65" s="320"/>
      <c r="F65" s="320"/>
      <c r="G65" s="320"/>
      <c r="H65" s="320"/>
      <c r="I65" s="320"/>
      <c r="J65" s="321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15" t="s">
        <v>121</v>
      </c>
      <c r="B73" s="316"/>
      <c r="C73" s="316"/>
      <c r="D73" s="316"/>
      <c r="E73" s="316"/>
      <c r="F73" s="316"/>
      <c r="G73" s="316"/>
      <c r="H73" s="316"/>
      <c r="I73" s="316"/>
      <c r="J73" s="317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26" t="s">
        <v>143</v>
      </c>
      <c r="B74" s="327"/>
      <c r="C74" s="327"/>
      <c r="D74" s="327"/>
      <c r="E74" s="327"/>
      <c r="F74" s="327"/>
      <c r="G74" s="327"/>
      <c r="H74" s="327"/>
      <c r="I74" s="327"/>
      <c r="J74" s="328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26" t="s">
        <v>161</v>
      </c>
      <c r="B75" s="327"/>
      <c r="C75" s="327"/>
      <c r="D75" s="327"/>
      <c r="E75" s="327"/>
      <c r="F75" s="327"/>
      <c r="G75" s="327"/>
      <c r="H75" s="327"/>
      <c r="I75" s="327"/>
      <c r="J75" s="328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18" t="s">
        <v>121</v>
      </c>
      <c r="B84" s="319"/>
      <c r="C84" s="320"/>
      <c r="D84" s="320"/>
      <c r="E84" s="320"/>
      <c r="F84" s="320"/>
      <c r="G84" s="320"/>
      <c r="H84" s="320"/>
      <c r="I84" s="320"/>
      <c r="J84" s="321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15" t="s">
        <v>121</v>
      </c>
      <c r="B92" s="316"/>
      <c r="C92" s="316"/>
      <c r="D92" s="316"/>
      <c r="E92" s="316"/>
      <c r="F92" s="316"/>
      <c r="G92" s="316"/>
      <c r="H92" s="316"/>
      <c r="I92" s="316"/>
      <c r="J92" s="317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18" t="s">
        <v>121</v>
      </c>
      <c r="B100" s="319"/>
      <c r="C100" s="320"/>
      <c r="D100" s="320"/>
      <c r="E100" s="320"/>
      <c r="F100" s="320"/>
      <c r="G100" s="320"/>
      <c r="H100" s="320"/>
      <c r="I100" s="320"/>
      <c r="J100" s="321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15" t="s">
        <v>121</v>
      </c>
      <c r="B108" s="316"/>
      <c r="C108" s="316"/>
      <c r="D108" s="316"/>
      <c r="E108" s="316"/>
      <c r="F108" s="316"/>
      <c r="G108" s="316"/>
      <c r="H108" s="316"/>
      <c r="I108" s="316"/>
      <c r="J108" s="317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30" t="s">
        <v>121</v>
      </c>
      <c r="B111" s="319"/>
      <c r="C111" s="319"/>
      <c r="D111" s="319"/>
      <c r="E111" s="319"/>
      <c r="F111" s="319"/>
      <c r="G111" s="319"/>
      <c r="H111" s="319"/>
      <c r="I111" s="319"/>
      <c r="J111" s="331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18" t="s">
        <v>121</v>
      </c>
      <c r="B119" s="319"/>
      <c r="C119" s="320"/>
      <c r="D119" s="320"/>
      <c r="E119" s="320"/>
      <c r="F119" s="320"/>
      <c r="G119" s="320"/>
      <c r="H119" s="320"/>
      <c r="I119" s="320"/>
      <c r="J119" s="321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6" t="s">
        <v>164</v>
      </c>
      <c r="B120" s="327"/>
      <c r="C120" s="327"/>
      <c r="D120" s="327"/>
      <c r="E120" s="327"/>
      <c r="F120" s="327"/>
      <c r="G120" s="327"/>
      <c r="H120" s="327"/>
      <c r="I120" s="327"/>
      <c r="J120" s="328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26" t="s">
        <v>182</v>
      </c>
      <c r="B121" s="327"/>
      <c r="C121" s="327"/>
      <c r="D121" s="327"/>
      <c r="E121" s="327"/>
      <c r="F121" s="327"/>
      <c r="G121" s="327"/>
      <c r="H121" s="327"/>
      <c r="I121" s="327"/>
      <c r="J121" s="328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15" t="s">
        <v>121</v>
      </c>
      <c r="B129" s="316"/>
      <c r="C129" s="316"/>
      <c r="D129" s="316"/>
      <c r="E129" s="316"/>
      <c r="F129" s="316"/>
      <c r="G129" s="316"/>
      <c r="H129" s="316"/>
      <c r="I129" s="316"/>
      <c r="J129" s="317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18" t="s">
        <v>121</v>
      </c>
      <c r="B137" s="319"/>
      <c r="C137" s="320"/>
      <c r="D137" s="320"/>
      <c r="E137" s="320"/>
      <c r="F137" s="320"/>
      <c r="G137" s="320"/>
      <c r="H137" s="320"/>
      <c r="I137" s="320"/>
      <c r="J137" s="321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15" t="s">
        <v>121</v>
      </c>
      <c r="B145" s="316"/>
      <c r="C145" s="316"/>
      <c r="D145" s="316"/>
      <c r="E145" s="316"/>
      <c r="F145" s="316"/>
      <c r="G145" s="316"/>
      <c r="H145" s="316"/>
      <c r="I145" s="316"/>
      <c r="J145" s="317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18" t="s">
        <v>121</v>
      </c>
      <c r="B153" s="319"/>
      <c r="C153" s="320"/>
      <c r="D153" s="320"/>
      <c r="E153" s="320"/>
      <c r="F153" s="320"/>
      <c r="G153" s="320"/>
      <c r="H153" s="320"/>
      <c r="I153" s="320"/>
      <c r="J153" s="321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26" t="s">
        <v>188</v>
      </c>
      <c r="B154" s="327"/>
      <c r="C154" s="327"/>
      <c r="D154" s="327"/>
      <c r="E154" s="327"/>
      <c r="F154" s="327"/>
      <c r="G154" s="327"/>
      <c r="H154" s="327"/>
      <c r="I154" s="327"/>
      <c r="J154" s="328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26" t="s">
        <v>191</v>
      </c>
      <c r="B155" s="327"/>
      <c r="C155" s="327"/>
      <c r="D155" s="327"/>
      <c r="E155" s="327"/>
      <c r="F155" s="327"/>
      <c r="G155" s="327"/>
      <c r="H155" s="327"/>
      <c r="I155" s="327"/>
      <c r="J155" s="328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15" t="s">
        <v>121</v>
      </c>
      <c r="B158" s="325"/>
      <c r="C158" s="316"/>
      <c r="D158" s="316"/>
      <c r="E158" s="316"/>
      <c r="F158" s="316"/>
      <c r="G158" s="316"/>
      <c r="H158" s="316"/>
      <c r="I158" s="316"/>
      <c r="J158" s="317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15" t="s">
        <v>121</v>
      </c>
      <c r="B166" s="316"/>
      <c r="C166" s="316"/>
      <c r="D166" s="316"/>
      <c r="E166" s="316"/>
      <c r="F166" s="316"/>
      <c r="G166" s="316"/>
      <c r="H166" s="316"/>
      <c r="I166" s="316"/>
      <c r="J166" s="317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15" t="s">
        <v>121</v>
      </c>
      <c r="B174" s="325"/>
      <c r="C174" s="316"/>
      <c r="D174" s="316"/>
      <c r="E174" s="316"/>
      <c r="F174" s="316"/>
      <c r="G174" s="316"/>
      <c r="H174" s="316"/>
      <c r="I174" s="316"/>
      <c r="J174" s="317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29" t="s">
        <v>121</v>
      </c>
      <c r="B176" s="325"/>
      <c r="C176" s="316"/>
      <c r="D176" s="316"/>
      <c r="E176" s="316"/>
      <c r="F176" s="316"/>
      <c r="G176" s="316"/>
      <c r="H176" s="316"/>
      <c r="I176" s="316"/>
      <c r="J176" s="317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26" t="s">
        <v>198</v>
      </c>
      <c r="B177" s="327"/>
      <c r="C177" s="327"/>
      <c r="D177" s="327"/>
      <c r="E177" s="327"/>
      <c r="F177" s="327"/>
      <c r="G177" s="327"/>
      <c r="H177" s="327"/>
      <c r="I177" s="327"/>
      <c r="J177" s="328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26" t="s">
        <v>199</v>
      </c>
      <c r="B178" s="327"/>
      <c r="C178" s="327"/>
      <c r="D178" s="327"/>
      <c r="E178" s="327"/>
      <c r="F178" s="327"/>
      <c r="G178" s="327"/>
      <c r="H178" s="327"/>
      <c r="I178" s="327"/>
      <c r="J178" s="328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29" t="s">
        <v>121</v>
      </c>
      <c r="B180" s="325"/>
      <c r="C180" s="316"/>
      <c r="D180" s="316"/>
      <c r="E180" s="316"/>
      <c r="F180" s="316"/>
      <c r="G180" s="316"/>
      <c r="H180" s="316"/>
      <c r="I180" s="316"/>
      <c r="J180" s="317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18" t="s">
        <v>121</v>
      </c>
      <c r="B188" s="319"/>
      <c r="C188" s="320"/>
      <c r="D188" s="320"/>
      <c r="E188" s="320"/>
      <c r="F188" s="320"/>
      <c r="G188" s="320"/>
      <c r="H188" s="320"/>
      <c r="I188" s="320"/>
      <c r="J188" s="321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15" t="s">
        <v>121</v>
      </c>
      <c r="B196" s="316"/>
      <c r="C196" s="316"/>
      <c r="D196" s="316"/>
      <c r="E196" s="316"/>
      <c r="F196" s="316"/>
      <c r="G196" s="316"/>
      <c r="H196" s="316"/>
      <c r="I196" s="316"/>
      <c r="J196" s="317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18" t="s">
        <v>121</v>
      </c>
      <c r="B204" s="319"/>
      <c r="C204" s="320"/>
      <c r="D204" s="320"/>
      <c r="E204" s="320"/>
      <c r="F204" s="320"/>
      <c r="G204" s="320"/>
      <c r="H204" s="320"/>
      <c r="I204" s="320"/>
      <c r="J204" s="321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18" t="s">
        <v>121</v>
      </c>
      <c r="B219" s="332"/>
      <c r="C219" s="320"/>
      <c r="D219" s="320"/>
      <c r="E219" s="320"/>
      <c r="F219" s="320"/>
      <c r="G219" s="320"/>
      <c r="H219" s="320"/>
      <c r="I219" s="320"/>
      <c r="J219" s="321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15" t="s">
        <v>121</v>
      </c>
      <c r="B227" s="316"/>
      <c r="C227" s="316"/>
      <c r="D227" s="316"/>
      <c r="E227" s="316"/>
      <c r="F227" s="316"/>
      <c r="G227" s="316"/>
      <c r="H227" s="316"/>
      <c r="I227" s="316"/>
      <c r="J227" s="317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18" t="s">
        <v>121</v>
      </c>
      <c r="B236" s="319"/>
      <c r="C236" s="320"/>
      <c r="D236" s="320"/>
      <c r="E236" s="320"/>
      <c r="F236" s="320"/>
      <c r="G236" s="320"/>
      <c r="H236" s="320"/>
      <c r="I236" s="320"/>
      <c r="J236" s="321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26" t="s">
        <v>202</v>
      </c>
      <c r="B237" s="327"/>
      <c r="C237" s="327"/>
      <c r="D237" s="327"/>
      <c r="E237" s="327"/>
      <c r="F237" s="327"/>
      <c r="G237" s="327"/>
      <c r="H237" s="327"/>
      <c r="I237" s="327"/>
      <c r="J237" s="328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26" t="s">
        <v>207</v>
      </c>
      <c r="B238" s="327"/>
      <c r="C238" s="327"/>
      <c r="D238" s="327"/>
      <c r="E238" s="327"/>
      <c r="F238" s="327"/>
      <c r="G238" s="327"/>
      <c r="H238" s="327"/>
      <c r="I238" s="327"/>
      <c r="J238" s="328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15" t="s">
        <v>121</v>
      </c>
      <c r="B246" s="316"/>
      <c r="C246" s="316"/>
      <c r="D246" s="316"/>
      <c r="E246" s="316"/>
      <c r="F246" s="316"/>
      <c r="G246" s="316"/>
      <c r="H246" s="316"/>
      <c r="I246" s="316"/>
      <c r="J246" s="317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15" t="s">
        <v>121</v>
      </c>
      <c r="B249" s="325"/>
      <c r="C249" s="316"/>
      <c r="D249" s="316"/>
      <c r="E249" s="316"/>
      <c r="F249" s="316"/>
      <c r="G249" s="316"/>
      <c r="H249" s="316"/>
      <c r="I249" s="316"/>
      <c r="J249" s="317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18" t="s">
        <v>121</v>
      </c>
      <c r="B257" s="319"/>
      <c r="C257" s="320"/>
      <c r="D257" s="320"/>
      <c r="E257" s="320"/>
      <c r="F257" s="320"/>
      <c r="G257" s="320"/>
      <c r="H257" s="320"/>
      <c r="I257" s="320"/>
      <c r="J257" s="321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15" t="s">
        <v>121</v>
      </c>
      <c r="B265" s="316"/>
      <c r="C265" s="316"/>
      <c r="D265" s="316"/>
      <c r="E265" s="316"/>
      <c r="F265" s="316"/>
      <c r="G265" s="316"/>
      <c r="H265" s="316"/>
      <c r="I265" s="316"/>
      <c r="J265" s="317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18" t="s">
        <v>121</v>
      </c>
      <c r="B273" s="319"/>
      <c r="C273" s="320"/>
      <c r="D273" s="320"/>
      <c r="E273" s="320"/>
      <c r="F273" s="320"/>
      <c r="G273" s="320"/>
      <c r="H273" s="320"/>
      <c r="I273" s="320"/>
      <c r="J273" s="321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22" t="s">
        <v>208</v>
      </c>
      <c r="B274" s="323"/>
      <c r="C274" s="323"/>
      <c r="D274" s="323"/>
      <c r="E274" s="323"/>
      <c r="F274" s="323"/>
      <c r="G274" s="323"/>
      <c r="H274" s="323"/>
      <c r="I274" s="323"/>
      <c r="J274" s="324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22" t="s">
        <v>229</v>
      </c>
      <c r="B275" s="323"/>
      <c r="C275" s="323"/>
      <c r="D275" s="323"/>
      <c r="E275" s="323"/>
      <c r="F275" s="323"/>
      <c r="G275" s="323"/>
      <c r="H275" s="323"/>
      <c r="I275" s="323"/>
      <c r="J275" s="324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15" t="s">
        <v>121</v>
      </c>
      <c r="B282" s="316"/>
      <c r="C282" s="316"/>
      <c r="D282" s="316"/>
      <c r="E282" s="316"/>
      <c r="F282" s="316"/>
      <c r="G282" s="316"/>
      <c r="H282" s="316"/>
      <c r="I282" s="316"/>
      <c r="J282" s="317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15" t="s">
        <v>121</v>
      </c>
      <c r="B290" s="316"/>
      <c r="C290" s="316"/>
      <c r="D290" s="316"/>
      <c r="E290" s="316"/>
      <c r="F290" s="316"/>
      <c r="G290" s="316"/>
      <c r="H290" s="316"/>
      <c r="I290" s="316"/>
      <c r="J290" s="317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30" t="s">
        <v>121</v>
      </c>
      <c r="B293" s="319"/>
      <c r="C293" s="319"/>
      <c r="D293" s="319"/>
      <c r="E293" s="319"/>
      <c r="F293" s="319"/>
      <c r="G293" s="319"/>
      <c r="H293" s="319"/>
      <c r="I293" s="319"/>
      <c r="J293" s="331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18" t="s">
        <v>121</v>
      </c>
      <c r="B301" s="319"/>
      <c r="C301" s="320"/>
      <c r="D301" s="320"/>
      <c r="E301" s="320"/>
      <c r="F301" s="320"/>
      <c r="G301" s="320"/>
      <c r="H301" s="320"/>
      <c r="I301" s="320"/>
      <c r="J301" s="321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15" t="s">
        <v>121</v>
      </c>
      <c r="B309" s="316"/>
      <c r="C309" s="316"/>
      <c r="D309" s="316"/>
      <c r="E309" s="316"/>
      <c r="F309" s="316"/>
      <c r="G309" s="316"/>
      <c r="H309" s="316"/>
      <c r="I309" s="316"/>
      <c r="J309" s="317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18" t="s">
        <v>121</v>
      </c>
      <c r="B317" s="319"/>
      <c r="C317" s="320"/>
      <c r="D317" s="320"/>
      <c r="E317" s="320"/>
      <c r="F317" s="320"/>
      <c r="G317" s="320"/>
      <c r="H317" s="320"/>
      <c r="I317" s="320"/>
      <c r="J317" s="321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26" t="s">
        <v>235</v>
      </c>
      <c r="B318" s="327"/>
      <c r="C318" s="327"/>
      <c r="D318" s="327"/>
      <c r="E318" s="327"/>
      <c r="F318" s="327"/>
      <c r="G318" s="327"/>
      <c r="H318" s="327"/>
      <c r="I318" s="327"/>
      <c r="J318" s="328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26" t="s">
        <v>243</v>
      </c>
      <c r="B319" s="327"/>
      <c r="C319" s="327"/>
      <c r="D319" s="327"/>
      <c r="E319" s="327"/>
      <c r="F319" s="327"/>
      <c r="G319" s="327"/>
      <c r="H319" s="327"/>
      <c r="I319" s="327"/>
      <c r="J319" s="328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15" t="s">
        <v>121</v>
      </c>
      <c r="B327" s="316"/>
      <c r="C327" s="316"/>
      <c r="D327" s="316"/>
      <c r="E327" s="316"/>
      <c r="F327" s="316"/>
      <c r="G327" s="316"/>
      <c r="H327" s="316"/>
      <c r="I327" s="316"/>
      <c r="J327" s="317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18" t="s">
        <v>121</v>
      </c>
      <c r="B336" s="319"/>
      <c r="C336" s="320"/>
      <c r="D336" s="320"/>
      <c r="E336" s="320"/>
      <c r="F336" s="320"/>
      <c r="G336" s="320"/>
      <c r="H336" s="320"/>
      <c r="I336" s="320"/>
      <c r="J336" s="321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15" t="s">
        <v>121</v>
      </c>
      <c r="B338" s="316"/>
      <c r="C338" s="316"/>
      <c r="D338" s="316"/>
      <c r="E338" s="316"/>
      <c r="F338" s="316"/>
      <c r="G338" s="316"/>
      <c r="H338" s="316"/>
      <c r="I338" s="316"/>
      <c r="J338" s="317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15" t="s">
        <v>121</v>
      </c>
      <c r="B346" s="316"/>
      <c r="C346" s="316"/>
      <c r="D346" s="316"/>
      <c r="E346" s="316"/>
      <c r="F346" s="316"/>
      <c r="G346" s="316"/>
      <c r="H346" s="316"/>
      <c r="I346" s="316"/>
      <c r="J346" s="317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18" t="s">
        <v>121</v>
      </c>
      <c r="B354" s="319"/>
      <c r="C354" s="320"/>
      <c r="D354" s="320"/>
      <c r="E354" s="320"/>
      <c r="F354" s="320"/>
      <c r="G354" s="320"/>
      <c r="H354" s="320"/>
      <c r="I354" s="320"/>
      <c r="J354" s="321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18" t="s">
        <v>121</v>
      </c>
      <c r="B356" s="320"/>
      <c r="C356" s="320"/>
      <c r="D356" s="320"/>
      <c r="E356" s="320"/>
      <c r="F356" s="320"/>
      <c r="G356" s="320"/>
      <c r="H356" s="320"/>
      <c r="I356" s="320"/>
      <c r="J356" s="321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15" t="s">
        <v>121</v>
      </c>
      <c r="B364" s="316"/>
      <c r="C364" s="316"/>
      <c r="D364" s="316"/>
      <c r="E364" s="316"/>
      <c r="F364" s="316"/>
      <c r="G364" s="316"/>
      <c r="H364" s="316"/>
      <c r="I364" s="316"/>
      <c r="J364" s="317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26" t="s">
        <v>246</v>
      </c>
      <c r="B365" s="327"/>
      <c r="C365" s="327"/>
      <c r="D365" s="327"/>
      <c r="E365" s="327"/>
      <c r="F365" s="327"/>
      <c r="G365" s="327"/>
      <c r="H365" s="327"/>
      <c r="I365" s="327"/>
      <c r="J365" s="328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26" t="s">
        <v>253</v>
      </c>
      <c r="B366" s="327"/>
      <c r="C366" s="327"/>
      <c r="D366" s="327"/>
      <c r="E366" s="327"/>
      <c r="F366" s="327"/>
      <c r="G366" s="327"/>
      <c r="H366" s="327"/>
      <c r="I366" s="327"/>
      <c r="J366" s="328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18" t="s">
        <v>121</v>
      </c>
      <c r="B374" s="319"/>
      <c r="C374" s="320"/>
      <c r="D374" s="320"/>
      <c r="E374" s="320"/>
      <c r="F374" s="320"/>
      <c r="G374" s="320"/>
      <c r="H374" s="320"/>
      <c r="I374" s="320"/>
      <c r="J374" s="321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18" t="s">
        <v>121</v>
      </c>
      <c r="B381" s="319"/>
      <c r="C381" s="320"/>
      <c r="D381" s="320"/>
      <c r="E381" s="320"/>
      <c r="F381" s="320"/>
      <c r="G381" s="320"/>
      <c r="H381" s="320"/>
      <c r="I381" s="320"/>
      <c r="J381" s="321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15" t="s">
        <v>121</v>
      </c>
      <c r="B389" s="316"/>
      <c r="C389" s="316"/>
      <c r="D389" s="316"/>
      <c r="E389" s="316"/>
      <c r="F389" s="316"/>
      <c r="G389" s="316"/>
      <c r="H389" s="316"/>
      <c r="I389" s="316"/>
      <c r="J389" s="317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18" t="s">
        <v>121</v>
      </c>
      <c r="B397" s="319"/>
      <c r="C397" s="320"/>
      <c r="D397" s="320"/>
      <c r="E397" s="320"/>
      <c r="F397" s="320"/>
      <c r="G397" s="320"/>
      <c r="H397" s="320"/>
      <c r="I397" s="320"/>
      <c r="J397" s="321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15" t="s">
        <v>121</v>
      </c>
      <c r="B400" s="325"/>
      <c r="C400" s="316"/>
      <c r="D400" s="316"/>
      <c r="E400" s="316"/>
      <c r="F400" s="316"/>
      <c r="G400" s="316"/>
      <c r="H400" s="316"/>
      <c r="I400" s="316"/>
      <c r="J400" s="317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15" t="s">
        <v>121</v>
      </c>
      <c r="B408" s="316"/>
      <c r="C408" s="316"/>
      <c r="D408" s="316"/>
      <c r="E408" s="316"/>
      <c r="F408" s="316"/>
      <c r="G408" s="316"/>
      <c r="H408" s="316"/>
      <c r="I408" s="316"/>
      <c r="J408" s="317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26" t="s">
        <v>254</v>
      </c>
      <c r="B409" s="327"/>
      <c r="C409" s="327"/>
      <c r="D409" s="327"/>
      <c r="E409" s="327"/>
      <c r="F409" s="327"/>
      <c r="G409" s="327"/>
      <c r="H409" s="327"/>
      <c r="I409" s="327"/>
      <c r="J409" s="328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26" t="s">
        <v>264</v>
      </c>
      <c r="B410" s="327"/>
      <c r="C410" s="327"/>
      <c r="D410" s="327"/>
      <c r="E410" s="327"/>
      <c r="F410" s="327"/>
      <c r="G410" s="327"/>
      <c r="H410" s="327"/>
      <c r="I410" s="327"/>
      <c r="J410" s="328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18" t="s">
        <v>121</v>
      </c>
      <c r="B418" s="319"/>
      <c r="C418" s="320"/>
      <c r="D418" s="320"/>
      <c r="E418" s="320"/>
      <c r="F418" s="320"/>
      <c r="G418" s="320"/>
      <c r="H418" s="320"/>
      <c r="I418" s="320"/>
      <c r="J418" s="321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29" t="s">
        <v>121</v>
      </c>
      <c r="B420" s="325"/>
      <c r="C420" s="316"/>
      <c r="D420" s="316"/>
      <c r="E420" s="316"/>
      <c r="F420" s="316"/>
      <c r="G420" s="316"/>
      <c r="H420" s="316"/>
      <c r="I420" s="316"/>
      <c r="J420" s="317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15" t="s">
        <v>121</v>
      </c>
      <c r="B428" s="316"/>
      <c r="C428" s="316"/>
      <c r="D428" s="316"/>
      <c r="E428" s="316"/>
      <c r="F428" s="316"/>
      <c r="G428" s="316"/>
      <c r="H428" s="316"/>
      <c r="I428" s="316"/>
      <c r="J428" s="317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5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5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5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5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5">
      <c r="A436" s="318" t="s">
        <v>121</v>
      </c>
      <c r="B436" s="319"/>
      <c r="C436" s="320"/>
      <c r="D436" s="320"/>
      <c r="E436" s="320"/>
      <c r="F436" s="320"/>
      <c r="G436" s="320"/>
      <c r="H436" s="320"/>
      <c r="I436" s="320"/>
      <c r="J436" s="321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5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5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5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5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5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5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5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5">
      <c r="A444" s="315" t="s">
        <v>121</v>
      </c>
      <c r="B444" s="316"/>
      <c r="C444" s="316"/>
      <c r="D444" s="316"/>
      <c r="E444" s="316"/>
      <c r="F444" s="316"/>
      <c r="G444" s="316"/>
      <c r="H444" s="316"/>
      <c r="I444" s="316"/>
      <c r="J444" s="317"/>
      <c r="K444" s="255">
        <f>SUM(K437:K443)</f>
        <v>17470900</v>
      </c>
      <c r="L444" s="255">
        <f>SUM(L437:L443)</f>
        <v>10000000</v>
      </c>
      <c r="M444" s="165"/>
    </row>
    <row r="445" spans="1:13" ht="12.75" customHeight="1" x14ac:dyDescent="0.2">
      <c r="A445" s="237">
        <v>45589</v>
      </c>
      <c r="B445" s="238">
        <v>45595</v>
      </c>
      <c r="C445" s="239" t="s">
        <v>155</v>
      </c>
      <c r="D445" s="240" t="s">
        <v>275</v>
      </c>
      <c r="E445" s="241">
        <v>46675</v>
      </c>
      <c r="F445" s="242">
        <v>6.3E-2</v>
      </c>
      <c r="G445" s="242"/>
      <c r="H445" s="242"/>
      <c r="I445" s="194"/>
      <c r="J445" s="194"/>
      <c r="K445" s="243">
        <v>16313510</v>
      </c>
      <c r="L445" s="243">
        <f>K445</f>
        <v>16313510</v>
      </c>
      <c r="M445" s="244">
        <f>IF(L445=0,0,K445/L445)</f>
        <v>1</v>
      </c>
    </row>
    <row r="446" spans="1:13" ht="12.75" customHeight="1" x14ac:dyDescent="0.2">
      <c r="A446" s="245"/>
      <c r="B446" s="246"/>
      <c r="C446" s="247"/>
      <c r="D446" s="248" t="s">
        <v>276</v>
      </c>
      <c r="E446" s="249">
        <v>47771</v>
      </c>
      <c r="F446" s="250">
        <v>6.4000000000000001E-2</v>
      </c>
      <c r="G446" s="250"/>
      <c r="H446" s="250"/>
      <c r="I446" s="251"/>
      <c r="J446" s="251"/>
      <c r="K446" s="252">
        <v>3042834</v>
      </c>
      <c r="L446" s="252">
        <f>K446</f>
        <v>3042834</v>
      </c>
      <c r="M446" s="253">
        <f>IF(L446=0,0,K446/L446)</f>
        <v>1</v>
      </c>
    </row>
    <row r="447" spans="1:13" ht="12" customHeight="1" x14ac:dyDescent="0.25">
      <c r="A447" s="330" t="s">
        <v>121</v>
      </c>
      <c r="B447" s="319"/>
      <c r="C447" s="319"/>
      <c r="D447" s="319"/>
      <c r="E447" s="319"/>
      <c r="F447" s="319"/>
      <c r="G447" s="319"/>
      <c r="H447" s="319"/>
      <c r="I447" s="319"/>
      <c r="J447" s="331"/>
      <c r="K447" s="254">
        <f>SUM(K445:K446)</f>
        <v>19356344</v>
      </c>
      <c r="L447" s="254">
        <f>SUM(L445:L446)</f>
        <v>19356344</v>
      </c>
      <c r="M447" s="213"/>
    </row>
    <row r="448" spans="1:13" ht="12" customHeight="1" outlineLevel="1" x14ac:dyDescent="0.2">
      <c r="A448" s="198">
        <v>45594</v>
      </c>
      <c r="B448" s="215">
        <v>45596</v>
      </c>
      <c r="C448" s="199" t="s">
        <v>136</v>
      </c>
      <c r="D448" s="184" t="s">
        <v>277</v>
      </c>
      <c r="E448" s="185">
        <v>45686</v>
      </c>
      <c r="F448" s="186" t="s">
        <v>128</v>
      </c>
      <c r="G448" s="202">
        <v>6.3500000000000001E-2</v>
      </c>
      <c r="H448" s="202">
        <v>6.3500000000000001E-2</v>
      </c>
      <c r="I448" s="194" t="s">
        <v>130</v>
      </c>
      <c r="J448" s="194" t="s">
        <v>130</v>
      </c>
      <c r="K448" s="216">
        <v>2518000</v>
      </c>
      <c r="L448" s="216">
        <v>0</v>
      </c>
      <c r="M448" s="188">
        <f t="shared" ref="M448:M455" si="74">IF(L448=0,0,K448/L448)</f>
        <v>0</v>
      </c>
    </row>
    <row r="449" spans="1:13" ht="12" customHeight="1" outlineLevel="1" x14ac:dyDescent="0.2">
      <c r="A449" s="198"/>
      <c r="B449" s="183"/>
      <c r="C449" s="199"/>
      <c r="D449" s="184" t="s">
        <v>278</v>
      </c>
      <c r="E449" s="185">
        <v>45960</v>
      </c>
      <c r="F449" s="186" t="s">
        <v>128</v>
      </c>
      <c r="G449" s="186">
        <v>6.1499999999999999E-2</v>
      </c>
      <c r="H449" s="287">
        <v>6.2799999999999995E-2</v>
      </c>
      <c r="I449" s="288">
        <v>6.1499999999999999E-2</v>
      </c>
      <c r="J449" s="202">
        <v>6.1499999999999999E-2</v>
      </c>
      <c r="K449" s="289">
        <v>3525000</v>
      </c>
      <c r="L449" s="216">
        <v>3300000</v>
      </c>
      <c r="M449" s="188">
        <f t="shared" si="74"/>
        <v>1.0681818181818181</v>
      </c>
    </row>
    <row r="450" spans="1:13" ht="12.75" customHeight="1" outlineLevel="1" x14ac:dyDescent="0.2">
      <c r="A450" s="198"/>
      <c r="B450" s="185"/>
      <c r="C450" s="199"/>
      <c r="D450" s="184" t="s">
        <v>251</v>
      </c>
      <c r="E450" s="185">
        <v>47679</v>
      </c>
      <c r="F450" s="186">
        <v>6.5000000000000002E-2</v>
      </c>
      <c r="G450" s="186">
        <v>6.7000000000000004E-2</v>
      </c>
      <c r="H450" s="186">
        <v>6.9800000000000001E-2</v>
      </c>
      <c r="I450" s="187">
        <v>6.7695400000000003E-2</v>
      </c>
      <c r="J450" s="195">
        <v>6.8199999999999997E-2</v>
      </c>
      <c r="K450" s="216">
        <v>4761500</v>
      </c>
      <c r="L450" s="216">
        <v>3250000</v>
      </c>
      <c r="M450" s="188">
        <f t="shared" si="74"/>
        <v>1.4650769230769232</v>
      </c>
    </row>
    <row r="451" spans="1:13" ht="12.75" customHeight="1" outlineLevel="1" x14ac:dyDescent="0.25">
      <c r="A451" s="191"/>
      <c r="B451" s="189"/>
      <c r="C451" s="192"/>
      <c r="D451" s="184" t="s">
        <v>162</v>
      </c>
      <c r="E451" s="185">
        <v>47771</v>
      </c>
      <c r="F451" s="186">
        <v>7.3749999999999996E-2</v>
      </c>
      <c r="G451" s="186">
        <v>6.5600000000000006E-2</v>
      </c>
      <c r="H451" s="186">
        <v>6.9000000000000006E-2</v>
      </c>
      <c r="I451" s="202">
        <v>6.7191100000000004E-2</v>
      </c>
      <c r="J451" s="202">
        <v>6.8500000000000005E-2</v>
      </c>
      <c r="K451" s="216">
        <v>1967300</v>
      </c>
      <c r="L451" s="219">
        <v>1650000</v>
      </c>
      <c r="M451" s="188">
        <f t="shared" si="74"/>
        <v>1.1923030303030302</v>
      </c>
    </row>
    <row r="452" spans="1:13" ht="12.75" customHeight="1" outlineLevel="1" x14ac:dyDescent="0.25">
      <c r="A452" s="191"/>
      <c r="B452" s="189"/>
      <c r="C452" s="192"/>
      <c r="D452" s="184" t="s">
        <v>249</v>
      </c>
      <c r="E452" s="185">
        <v>49505</v>
      </c>
      <c r="F452" s="186">
        <v>6.7500000000000004E-2</v>
      </c>
      <c r="G452" s="186">
        <v>6.8699999999999997E-2</v>
      </c>
      <c r="H452" s="186">
        <v>7.0499999999999993E-2</v>
      </c>
      <c r="I452" s="196">
        <v>6.9398500000000002E-2</v>
      </c>
      <c r="J452" s="197">
        <v>6.9500000000000006E-2</v>
      </c>
      <c r="K452" s="216">
        <v>5701000</v>
      </c>
      <c r="L452" s="216">
        <v>2100000</v>
      </c>
      <c r="M452" s="188">
        <f t="shared" si="74"/>
        <v>2.7147619047619047</v>
      </c>
    </row>
    <row r="453" spans="1:13" ht="12.75" customHeight="1" outlineLevel="1" x14ac:dyDescent="0.25">
      <c r="A453" s="191"/>
      <c r="B453" s="189"/>
      <c r="C453" s="192"/>
      <c r="D453" s="184" t="s">
        <v>138</v>
      </c>
      <c r="E453" s="185">
        <v>50571</v>
      </c>
      <c r="F453" s="186">
        <v>7.1249999999999994E-2</v>
      </c>
      <c r="G453" s="186">
        <v>6.9800000000000001E-2</v>
      </c>
      <c r="H453" s="186">
        <v>7.1400000000000005E-2</v>
      </c>
      <c r="I453" s="187">
        <v>7.0480299999999996E-2</v>
      </c>
      <c r="J453" s="197">
        <v>7.0999999999999994E-2</v>
      </c>
      <c r="K453" s="216">
        <v>3189400</v>
      </c>
      <c r="L453" s="216">
        <v>3100000</v>
      </c>
      <c r="M453" s="188">
        <f t="shared" si="74"/>
        <v>1.0288387096774194</v>
      </c>
    </row>
    <row r="454" spans="1:13" ht="12.75" customHeight="1" outlineLevel="1" x14ac:dyDescent="0.25">
      <c r="A454" s="191"/>
      <c r="B454" s="189"/>
      <c r="C454" s="192"/>
      <c r="D454" s="184" t="s">
        <v>137</v>
      </c>
      <c r="E454" s="185">
        <v>52397</v>
      </c>
      <c r="F454" s="186">
        <v>7.1249999999999994E-2</v>
      </c>
      <c r="G454" s="186">
        <v>7.0199999999999999E-2</v>
      </c>
      <c r="H454" s="186">
        <v>7.1900000000000006E-2</v>
      </c>
      <c r="I454" s="187">
        <v>7.0566100000000007E-2</v>
      </c>
      <c r="J454" s="195">
        <v>7.0999999999999994E-2</v>
      </c>
      <c r="K454" s="220">
        <v>3209400</v>
      </c>
      <c r="L454" s="220">
        <v>3000000</v>
      </c>
      <c r="M454" s="188">
        <f t="shared" si="74"/>
        <v>1.0698000000000001</v>
      </c>
    </row>
    <row r="455" spans="1:13" ht="12.75" customHeight="1" outlineLevel="1" x14ac:dyDescent="0.25">
      <c r="A455" s="191"/>
      <c r="B455" s="200"/>
      <c r="C455" s="192"/>
      <c r="D455" s="184" t="s">
        <v>257</v>
      </c>
      <c r="E455" s="185">
        <v>60098</v>
      </c>
      <c r="F455" s="186">
        <v>6.8750000000000006E-2</v>
      </c>
      <c r="G455" s="186">
        <v>6.9599999999999995E-2</v>
      </c>
      <c r="H455" s="186">
        <v>7.2499999999999995E-2</v>
      </c>
      <c r="I455" s="197">
        <v>7.0594699999999996E-2</v>
      </c>
      <c r="J455" s="196">
        <v>7.0999999999999994E-2</v>
      </c>
      <c r="K455" s="220">
        <v>4708400</v>
      </c>
      <c r="L455" s="220">
        <v>2450000</v>
      </c>
      <c r="M455" s="201">
        <f t="shared" si="74"/>
        <v>1.921795918367347</v>
      </c>
    </row>
    <row r="456" spans="1:13" s="1" customFormat="1" ht="12.75" customHeight="1" outlineLevel="1" x14ac:dyDescent="0.25">
      <c r="A456" s="318" t="s">
        <v>121</v>
      </c>
      <c r="B456" s="319"/>
      <c r="C456" s="320"/>
      <c r="D456" s="320"/>
      <c r="E456" s="320"/>
      <c r="F456" s="320"/>
      <c r="G456" s="320"/>
      <c r="H456" s="320"/>
      <c r="I456" s="320"/>
      <c r="J456" s="321"/>
      <c r="K456" s="190">
        <f>SUM(K448:K455)</f>
        <v>29580000</v>
      </c>
      <c r="L456" s="190">
        <f>SUM(L448:L455)</f>
        <v>18850000</v>
      </c>
      <c r="M456" s="193"/>
    </row>
    <row r="457" spans="1:13" ht="10.5" x14ac:dyDescent="0.25">
      <c r="A457" s="322" t="s">
        <v>265</v>
      </c>
      <c r="B457" s="323"/>
      <c r="C457" s="323"/>
      <c r="D457" s="323"/>
      <c r="E457" s="323"/>
      <c r="F457" s="323"/>
      <c r="G457" s="323"/>
      <c r="H457" s="323"/>
      <c r="I457" s="323"/>
      <c r="J457" s="324"/>
      <c r="K457" s="275">
        <f>K418+K420+K428+K436+K444+K447+K456</f>
        <v>175168844</v>
      </c>
      <c r="L457" s="275">
        <f>L418+L420+L428+L436+L444+L447+L456</f>
        <v>107956344</v>
      </c>
      <c r="M457" s="276"/>
    </row>
    <row r="458" spans="1:13" ht="10.5" x14ac:dyDescent="0.25">
      <c r="A458" s="322" t="s">
        <v>274</v>
      </c>
      <c r="B458" s="323"/>
      <c r="C458" s="323"/>
      <c r="D458" s="323"/>
      <c r="E458" s="323"/>
      <c r="F458" s="323"/>
      <c r="G458" s="323"/>
      <c r="H458" s="323"/>
      <c r="I458" s="323"/>
      <c r="J458" s="324"/>
      <c r="K458" s="275">
        <f>K410+K457</f>
        <v>1914952274</v>
      </c>
      <c r="L458" s="275">
        <f>L410+L457</f>
        <v>974820574</v>
      </c>
      <c r="M458" s="213"/>
    </row>
    <row r="459" spans="1:13" x14ac:dyDescent="0.2">
      <c r="A459" s="164">
        <v>45601</v>
      </c>
      <c r="B459" s="164">
        <v>45603</v>
      </c>
      <c r="C459" s="160" t="s">
        <v>136</v>
      </c>
      <c r="D459" s="172" t="s">
        <v>245</v>
      </c>
      <c r="E459" s="158">
        <v>45806</v>
      </c>
      <c r="F459" s="166" t="s">
        <v>128</v>
      </c>
      <c r="G459" s="258">
        <v>6.2E-2</v>
      </c>
      <c r="H459" s="166">
        <v>6.3500000000000001E-2</v>
      </c>
      <c r="I459" s="166">
        <v>6.2E-2</v>
      </c>
      <c r="J459" s="166">
        <v>6.2E-2</v>
      </c>
      <c r="K459" s="256">
        <v>2225000</v>
      </c>
      <c r="L459" s="257">
        <v>2100000</v>
      </c>
      <c r="M459" s="170">
        <f>IF(L459=0,0,K459/L459)</f>
        <v>1.0595238095238095</v>
      </c>
    </row>
    <row r="460" spans="1:13" x14ac:dyDescent="0.2">
      <c r="A460" s="164"/>
      <c r="B460" s="164"/>
      <c r="C460" s="160"/>
      <c r="D460" s="172" t="s">
        <v>280</v>
      </c>
      <c r="E460" s="158">
        <v>45873</v>
      </c>
      <c r="F460" s="166" t="s">
        <v>128</v>
      </c>
      <c r="G460" s="258">
        <v>6.2199999999999998E-2</v>
      </c>
      <c r="H460" s="166">
        <v>6.4000000000000001E-2</v>
      </c>
      <c r="I460" s="166">
        <v>6.2439399999999999E-2</v>
      </c>
      <c r="J460" s="166">
        <v>6.25E-2</v>
      </c>
      <c r="K460" s="256">
        <v>3822000</v>
      </c>
      <c r="L460" s="257">
        <v>3600000</v>
      </c>
      <c r="M460" s="170">
        <f>IF(L460=0,0,K460/L460)</f>
        <v>1.0616666666666668</v>
      </c>
    </row>
    <row r="461" spans="1:13" x14ac:dyDescent="0.2">
      <c r="A461" s="164"/>
      <c r="B461" s="158"/>
      <c r="C461" s="160"/>
      <c r="D461" s="172" t="s">
        <v>150</v>
      </c>
      <c r="E461" s="158">
        <v>46218</v>
      </c>
      <c r="F461" s="166">
        <v>4.8750000000000002E-2</v>
      </c>
      <c r="G461" s="166">
        <v>6.5600000000000006E-2</v>
      </c>
      <c r="H461" s="166">
        <v>6.8000000000000005E-2</v>
      </c>
      <c r="I461" s="175">
        <v>6.6196199999999997E-2</v>
      </c>
      <c r="J461" s="175">
        <v>6.6600000000000006E-2</v>
      </c>
      <c r="K461" s="256">
        <v>2626500</v>
      </c>
      <c r="L461" s="256">
        <v>2250000</v>
      </c>
      <c r="M461" s="170">
        <f t="shared" ref="M461:M465" si="75">IF(L461=0,0,K461/L461)</f>
        <v>1.1673333333333333</v>
      </c>
    </row>
    <row r="462" spans="1:13" ht="10.5" x14ac:dyDescent="0.25">
      <c r="A462" s="156"/>
      <c r="B462" s="156"/>
      <c r="C462" s="156"/>
      <c r="D462" s="2" t="s">
        <v>151</v>
      </c>
      <c r="E462" s="158">
        <v>46949</v>
      </c>
      <c r="F462" s="177">
        <v>5.8749999999999997E-2</v>
      </c>
      <c r="G462" s="166">
        <v>6.5299999999999997E-2</v>
      </c>
      <c r="H462" s="166">
        <v>6.8099999999999994E-2</v>
      </c>
      <c r="I462" s="175">
        <v>6.5962999999999994E-2</v>
      </c>
      <c r="J462" s="175">
        <v>6.6600000000000006E-2</v>
      </c>
      <c r="K462" s="256">
        <v>1233000</v>
      </c>
      <c r="L462" s="256">
        <v>800000</v>
      </c>
      <c r="M462" s="170">
        <f t="shared" si="75"/>
        <v>1.54125</v>
      </c>
    </row>
    <row r="463" spans="1:13" ht="10.5" x14ac:dyDescent="0.25">
      <c r="A463" s="181"/>
      <c r="B463" s="156"/>
      <c r="C463" s="182"/>
      <c r="D463" s="172" t="s">
        <v>53</v>
      </c>
      <c r="E463" s="158">
        <v>50086</v>
      </c>
      <c r="F463" s="166">
        <v>6.0999999999999999E-2</v>
      </c>
      <c r="G463" s="166">
        <v>6.8199999999999997E-2</v>
      </c>
      <c r="H463" s="166">
        <v>6.9599999999999995E-2</v>
      </c>
      <c r="I463" s="175">
        <v>6.8479999999999999E-2</v>
      </c>
      <c r="J463" s="175">
        <v>6.8500000000000005E-2</v>
      </c>
      <c r="K463" s="256">
        <v>424500</v>
      </c>
      <c r="L463" s="256">
        <v>150000</v>
      </c>
      <c r="M463" s="170">
        <f t="shared" si="75"/>
        <v>2.83</v>
      </c>
    </row>
    <row r="464" spans="1:13" ht="10.5" x14ac:dyDescent="0.25">
      <c r="A464" s="181"/>
      <c r="B464" s="156"/>
      <c r="C464" s="182"/>
      <c r="D464" s="2" t="s">
        <v>152</v>
      </c>
      <c r="E464" s="158">
        <v>51697</v>
      </c>
      <c r="F464" s="177">
        <v>6.6250000000000003E-2</v>
      </c>
      <c r="G464" s="166">
        <v>6.8199999999999997E-2</v>
      </c>
      <c r="H464" s="166">
        <v>7.0999999999999994E-2</v>
      </c>
      <c r="I464" s="175">
        <v>6.96967E-2</v>
      </c>
      <c r="J464" s="166">
        <v>7.0000000000000007E-2</v>
      </c>
      <c r="K464" s="256">
        <v>2353600</v>
      </c>
      <c r="L464" s="256">
        <v>900000</v>
      </c>
      <c r="M464" s="170">
        <f t="shared" si="75"/>
        <v>2.6151111111111112</v>
      </c>
    </row>
    <row r="465" spans="1:13" ht="10.5" x14ac:dyDescent="0.25">
      <c r="A465" s="181"/>
      <c r="B465" s="181"/>
      <c r="C465" s="181"/>
      <c r="D465" s="172" t="s">
        <v>142</v>
      </c>
      <c r="E465" s="158">
        <v>54772</v>
      </c>
      <c r="F465" s="166">
        <v>6.8750000000000006E-2</v>
      </c>
      <c r="G465" s="166">
        <v>6.9400000000000003E-2</v>
      </c>
      <c r="H465" s="166">
        <v>7.1300000000000002E-2</v>
      </c>
      <c r="I465" s="175">
        <v>6.9979799999999995E-2</v>
      </c>
      <c r="J465" s="175">
        <v>7.0199999999999999E-2</v>
      </c>
      <c r="K465" s="256">
        <v>3580600</v>
      </c>
      <c r="L465" s="256">
        <v>400000</v>
      </c>
      <c r="M465" s="170">
        <f t="shared" si="75"/>
        <v>8.9514999999999993</v>
      </c>
    </row>
    <row r="466" spans="1:13" ht="10.5" x14ac:dyDescent="0.25">
      <c r="A466" s="315" t="s">
        <v>121</v>
      </c>
      <c r="B466" s="316"/>
      <c r="C466" s="316"/>
      <c r="D466" s="316"/>
      <c r="E466" s="316"/>
      <c r="F466" s="316"/>
      <c r="G466" s="316"/>
      <c r="H466" s="316"/>
      <c r="I466" s="316"/>
      <c r="J466" s="317"/>
      <c r="K466" s="255">
        <f>SUM(K459:K465)</f>
        <v>16265200</v>
      </c>
      <c r="L466" s="255">
        <f>SUM(L459:L465)</f>
        <v>10200000</v>
      </c>
      <c r="M466" s="165"/>
    </row>
    <row r="467" spans="1:13" ht="12" customHeight="1" outlineLevel="1" x14ac:dyDescent="0.2">
      <c r="A467" s="198">
        <v>45608</v>
      </c>
      <c r="B467" s="215">
        <v>45610</v>
      </c>
      <c r="C467" s="199" t="s">
        <v>136</v>
      </c>
      <c r="D467" s="184" t="s">
        <v>180</v>
      </c>
      <c r="E467" s="185">
        <v>45701</v>
      </c>
      <c r="F467" s="186" t="s">
        <v>128</v>
      </c>
      <c r="G467" s="202">
        <v>0</v>
      </c>
      <c r="H467" s="202">
        <v>0</v>
      </c>
      <c r="I467" s="194" t="s">
        <v>130</v>
      </c>
      <c r="J467" s="194" t="s">
        <v>130</v>
      </c>
      <c r="K467" s="216">
        <v>2000000</v>
      </c>
      <c r="L467" s="216">
        <v>0</v>
      </c>
      <c r="M467" s="188">
        <f t="shared" ref="M467:M474" si="76">IF(L467=0,0,K467/L467)</f>
        <v>0</v>
      </c>
    </row>
    <row r="468" spans="1:13" ht="12" customHeight="1" outlineLevel="1" x14ac:dyDescent="0.2">
      <c r="A468" s="198"/>
      <c r="B468" s="183"/>
      <c r="C468" s="199"/>
      <c r="D468" s="184" t="s">
        <v>281</v>
      </c>
      <c r="E468" s="185">
        <v>45974</v>
      </c>
      <c r="F468" s="186" t="s">
        <v>128</v>
      </c>
      <c r="G468" s="186">
        <v>0</v>
      </c>
      <c r="H468" s="287">
        <v>0</v>
      </c>
      <c r="I468" s="288" t="s">
        <v>130</v>
      </c>
      <c r="J468" s="202" t="s">
        <v>130</v>
      </c>
      <c r="K468" s="289">
        <v>3350000</v>
      </c>
      <c r="L468" s="216">
        <v>0</v>
      </c>
      <c r="M468" s="188">
        <f t="shared" si="76"/>
        <v>0</v>
      </c>
    </row>
    <row r="469" spans="1:13" ht="12.75" customHeight="1" outlineLevel="1" x14ac:dyDescent="0.2">
      <c r="A469" s="198"/>
      <c r="B469" s="185"/>
      <c r="C469" s="199"/>
      <c r="D469" s="184" t="s">
        <v>251</v>
      </c>
      <c r="E469" s="185">
        <v>47679</v>
      </c>
      <c r="F469" s="186">
        <v>6.5000000000000002E-2</v>
      </c>
      <c r="G469" s="186">
        <v>6.6000000000000003E-2</v>
      </c>
      <c r="H469" s="186">
        <v>6.8000000000000005E-2</v>
      </c>
      <c r="I469" s="288">
        <v>6.6399399999999997E-2</v>
      </c>
      <c r="J469" s="187">
        <v>6.6500000000000004E-2</v>
      </c>
      <c r="K469" s="216">
        <v>8613500</v>
      </c>
      <c r="L469" s="216">
        <v>3500000</v>
      </c>
      <c r="M469" s="188">
        <f t="shared" si="76"/>
        <v>2.4609999999999999</v>
      </c>
    </row>
    <row r="470" spans="1:13" ht="12.75" customHeight="1" outlineLevel="1" x14ac:dyDescent="0.25">
      <c r="A470" s="191"/>
      <c r="B470" s="189"/>
      <c r="C470" s="192"/>
      <c r="D470" s="184" t="s">
        <v>249</v>
      </c>
      <c r="E470" s="185">
        <v>49505</v>
      </c>
      <c r="F470" s="186">
        <v>6.7500000000000004E-2</v>
      </c>
      <c r="G470" s="186">
        <v>6.8500000000000005E-2</v>
      </c>
      <c r="H470" s="186">
        <v>7.0499999999999993E-2</v>
      </c>
      <c r="I470" s="187">
        <v>6.9295499999999996E-2</v>
      </c>
      <c r="J470" s="197">
        <v>6.9900000000000004E-2</v>
      </c>
      <c r="K470" s="216">
        <v>11457000</v>
      </c>
      <c r="L470" s="216">
        <v>10200000</v>
      </c>
      <c r="M470" s="188">
        <f t="shared" si="76"/>
        <v>1.1232352941176471</v>
      </c>
    </row>
    <row r="471" spans="1:13" ht="12.75" customHeight="1" outlineLevel="1" x14ac:dyDescent="0.25">
      <c r="A471" s="191"/>
      <c r="B471" s="189"/>
      <c r="C471" s="192"/>
      <c r="D471" s="184" t="s">
        <v>138</v>
      </c>
      <c r="E471" s="185">
        <v>50571</v>
      </c>
      <c r="F471" s="186">
        <v>7.1249999999999994E-2</v>
      </c>
      <c r="G471" s="186">
        <v>6.8699999999999997E-2</v>
      </c>
      <c r="H471" s="186">
        <v>7.0999999999999994E-2</v>
      </c>
      <c r="I471" s="196">
        <v>6.9592500000000002E-2</v>
      </c>
      <c r="J471" s="197">
        <v>7.0000000000000007E-2</v>
      </c>
      <c r="K471" s="216">
        <v>3034000</v>
      </c>
      <c r="L471" s="216">
        <v>2050000</v>
      </c>
      <c r="M471" s="188">
        <f t="shared" si="76"/>
        <v>1.48</v>
      </c>
    </row>
    <row r="472" spans="1:13" ht="12.75" customHeight="1" outlineLevel="1" x14ac:dyDescent="0.25">
      <c r="A472" s="191"/>
      <c r="B472" s="189"/>
      <c r="C472" s="192"/>
      <c r="D472" s="184" t="s">
        <v>137</v>
      </c>
      <c r="E472" s="185">
        <v>52397</v>
      </c>
      <c r="F472" s="186">
        <v>7.1249999999999994E-2</v>
      </c>
      <c r="G472" s="186">
        <v>6.9500000000000006E-2</v>
      </c>
      <c r="H472" s="186">
        <v>7.0999999999999994E-2</v>
      </c>
      <c r="I472" s="187">
        <v>7.0122199999999996E-2</v>
      </c>
      <c r="J472" s="195">
        <v>7.0499999999999993E-2</v>
      </c>
      <c r="K472" s="220">
        <v>4304800</v>
      </c>
      <c r="L472" s="220">
        <v>4200000</v>
      </c>
      <c r="M472" s="188">
        <f t="shared" si="76"/>
        <v>1.0249523809523811</v>
      </c>
    </row>
    <row r="473" spans="1:13" ht="12.75" customHeight="1" outlineLevel="1" x14ac:dyDescent="0.25">
      <c r="A473" s="191"/>
      <c r="B473" s="189"/>
      <c r="C473" s="192"/>
      <c r="D473" s="184" t="s">
        <v>146</v>
      </c>
      <c r="E473" s="185">
        <v>56445</v>
      </c>
      <c r="F473" s="186">
        <v>6.8750000000000006E-2</v>
      </c>
      <c r="G473" s="186">
        <v>6.9500000000000006E-2</v>
      </c>
      <c r="H473" s="186">
        <v>7.0999999999999994E-2</v>
      </c>
      <c r="I473" s="195">
        <v>6.9925200000000007E-2</v>
      </c>
      <c r="J473" s="195">
        <v>7.0499999999999993E-2</v>
      </c>
      <c r="K473" s="220">
        <v>2215800</v>
      </c>
      <c r="L473" s="220">
        <v>1950000</v>
      </c>
      <c r="M473" s="188">
        <f t="shared" si="76"/>
        <v>1.1363076923076922</v>
      </c>
    </row>
    <row r="474" spans="1:13" ht="12.75" customHeight="1" outlineLevel="1" x14ac:dyDescent="0.25">
      <c r="A474" s="191"/>
      <c r="B474" s="200"/>
      <c r="C474" s="192"/>
      <c r="D474" s="184" t="s">
        <v>257</v>
      </c>
      <c r="E474" s="185">
        <v>60098</v>
      </c>
      <c r="F474" s="186">
        <v>6.8750000000000006E-2</v>
      </c>
      <c r="G474" s="186">
        <v>6.9500000000000006E-2</v>
      </c>
      <c r="H474" s="186">
        <v>7.1900000000000006E-2</v>
      </c>
      <c r="I474" s="197">
        <v>7.0051299999999997E-2</v>
      </c>
      <c r="J474" s="196">
        <v>7.0499999999999993E-2</v>
      </c>
      <c r="K474" s="220">
        <v>2410100</v>
      </c>
      <c r="L474" s="220">
        <v>100000</v>
      </c>
      <c r="M474" s="201">
        <f t="shared" si="76"/>
        <v>24.100999999999999</v>
      </c>
    </row>
    <row r="475" spans="1:13" s="1" customFormat="1" ht="12.75" customHeight="1" outlineLevel="1" x14ac:dyDescent="0.25">
      <c r="A475" s="318" t="s">
        <v>121</v>
      </c>
      <c r="B475" s="319"/>
      <c r="C475" s="320"/>
      <c r="D475" s="320"/>
      <c r="E475" s="320"/>
      <c r="F475" s="320"/>
      <c r="G475" s="320"/>
      <c r="H475" s="320"/>
      <c r="I475" s="320"/>
      <c r="J475" s="321"/>
      <c r="K475" s="190">
        <f>SUM(K467:K474)</f>
        <v>37385200</v>
      </c>
      <c r="L475" s="190">
        <f>SUM(L467:L474)</f>
        <v>22000000</v>
      </c>
      <c r="M475" s="193"/>
    </row>
    <row r="476" spans="1:13" s="1" customFormat="1" ht="12.75" customHeight="1" outlineLevel="1" x14ac:dyDescent="0.25">
      <c r="A476" s="164">
        <v>45615</v>
      </c>
      <c r="B476" s="164">
        <v>45617</v>
      </c>
      <c r="C476" s="160" t="s">
        <v>136</v>
      </c>
      <c r="D476" s="172" t="s">
        <v>245</v>
      </c>
      <c r="E476" s="158">
        <v>45806</v>
      </c>
      <c r="F476" s="166" t="s">
        <v>128</v>
      </c>
      <c r="G476" s="258">
        <v>6.2E-2</v>
      </c>
      <c r="H476" s="166">
        <v>6.9800000000000001E-2</v>
      </c>
      <c r="I476" s="166">
        <v>6.2E-2</v>
      </c>
      <c r="J476" s="166">
        <v>6.2E-2</v>
      </c>
      <c r="K476" s="256">
        <v>2125000</v>
      </c>
      <c r="L476" s="257">
        <v>2000000</v>
      </c>
      <c r="M476" s="170">
        <f>IF(L476=0,0,K476/L476)</f>
        <v>1.0625</v>
      </c>
    </row>
    <row r="477" spans="1:13" s="1" customFormat="1" ht="12.75" customHeight="1" outlineLevel="1" x14ac:dyDescent="0.25">
      <c r="A477" s="164"/>
      <c r="B477" s="164"/>
      <c r="C477" s="160"/>
      <c r="D477" s="172" t="s">
        <v>280</v>
      </c>
      <c r="E477" s="158">
        <v>45873</v>
      </c>
      <c r="F477" s="166" t="s">
        <v>128</v>
      </c>
      <c r="G477" s="258">
        <v>6.3E-2</v>
      </c>
      <c r="H477" s="166">
        <v>7.0000000000000007E-2</v>
      </c>
      <c r="I477" s="166">
        <v>6.3077300000000003E-2</v>
      </c>
      <c r="J477" s="166">
        <v>6.3100000000000003E-2</v>
      </c>
      <c r="K477" s="256">
        <v>3241000</v>
      </c>
      <c r="L477" s="257">
        <v>3150000</v>
      </c>
      <c r="M477" s="170">
        <f>IF(L477=0,0,K477/L477)</f>
        <v>1.028888888888889</v>
      </c>
    </row>
    <row r="478" spans="1:13" s="1" customFormat="1" ht="12.75" customHeight="1" outlineLevel="1" x14ac:dyDescent="0.25">
      <c r="A478" s="164"/>
      <c r="B478" s="158"/>
      <c r="C478" s="160"/>
      <c r="D478" s="172" t="s">
        <v>150</v>
      </c>
      <c r="E478" s="158">
        <v>46218</v>
      </c>
      <c r="F478" s="166">
        <v>4.8750000000000002E-2</v>
      </c>
      <c r="G478" s="166">
        <v>6.6500000000000004E-2</v>
      </c>
      <c r="H478" s="166">
        <v>7.0000000000000007E-2</v>
      </c>
      <c r="I478" s="175">
        <v>6.7297700000000002E-2</v>
      </c>
      <c r="J478" s="175">
        <v>6.7699999999999996E-2</v>
      </c>
      <c r="K478" s="256">
        <v>3625000</v>
      </c>
      <c r="L478" s="256">
        <v>3000000</v>
      </c>
      <c r="M478" s="170">
        <f t="shared" ref="M478:M482" si="77">IF(L478=0,0,K478/L478)</f>
        <v>1.2083333333333333</v>
      </c>
    </row>
    <row r="479" spans="1:13" s="1" customFormat="1" ht="12.75" customHeight="1" outlineLevel="1" x14ac:dyDescent="0.25">
      <c r="A479" s="156"/>
      <c r="B479" s="156"/>
      <c r="C479" s="156"/>
      <c r="D479" s="2" t="s">
        <v>151</v>
      </c>
      <c r="E479" s="158">
        <v>46949</v>
      </c>
      <c r="F479" s="177">
        <v>5.8749999999999997E-2</v>
      </c>
      <c r="G479" s="166">
        <v>6.6799999999999998E-2</v>
      </c>
      <c r="H479" s="166">
        <v>6.7900000000000002E-2</v>
      </c>
      <c r="I479" s="175">
        <v>6.6992899999999994E-2</v>
      </c>
      <c r="J479" s="175">
        <v>6.7100000000000007E-2</v>
      </c>
      <c r="K479" s="256">
        <v>1071500</v>
      </c>
      <c r="L479" s="256">
        <v>200000</v>
      </c>
      <c r="M479" s="170">
        <f t="shared" si="77"/>
        <v>5.3574999999999999</v>
      </c>
    </row>
    <row r="480" spans="1:13" s="1" customFormat="1" ht="12.75" customHeight="1" outlineLevel="1" x14ac:dyDescent="0.25">
      <c r="A480" s="181"/>
      <c r="B480" s="156"/>
      <c r="C480" s="182"/>
      <c r="D480" s="172" t="s">
        <v>263</v>
      </c>
      <c r="E480" s="158">
        <v>49018</v>
      </c>
      <c r="F480" s="166">
        <v>6.3750000000000001E-2</v>
      </c>
      <c r="G480" s="166">
        <v>6.7199999999999996E-2</v>
      </c>
      <c r="H480" s="166">
        <v>6.9800000000000001E-2</v>
      </c>
      <c r="I480" s="175">
        <v>0</v>
      </c>
      <c r="J480" s="175">
        <v>0</v>
      </c>
      <c r="K480" s="256">
        <v>285000</v>
      </c>
      <c r="L480" s="256">
        <v>0</v>
      </c>
      <c r="M480" s="170">
        <f t="shared" si="77"/>
        <v>0</v>
      </c>
    </row>
    <row r="481" spans="1:13" s="1" customFormat="1" ht="12.75" customHeight="1" outlineLevel="1" x14ac:dyDescent="0.25">
      <c r="A481" s="181"/>
      <c r="B481" s="156"/>
      <c r="C481" s="182"/>
      <c r="D481" s="172" t="s">
        <v>53</v>
      </c>
      <c r="E481" s="158">
        <v>50086</v>
      </c>
      <c r="F481" s="166">
        <v>6.0999999999999999E-2</v>
      </c>
      <c r="G481" s="166">
        <v>6.8199999999999997E-2</v>
      </c>
      <c r="H481" s="166">
        <v>7.0000000000000007E-2</v>
      </c>
      <c r="I481" s="175">
        <v>6.9258E-2</v>
      </c>
      <c r="J481" s="175">
        <v>6.9500000000000006E-2</v>
      </c>
      <c r="K481" s="256">
        <v>172000</v>
      </c>
      <c r="L481" s="256">
        <v>100000</v>
      </c>
      <c r="M481" s="170">
        <f t="shared" si="77"/>
        <v>1.72</v>
      </c>
    </row>
    <row r="482" spans="1:13" s="1" customFormat="1" ht="12.75" customHeight="1" outlineLevel="1" x14ac:dyDescent="0.25">
      <c r="A482" s="181"/>
      <c r="B482" s="156"/>
      <c r="C482" s="182"/>
      <c r="D482" s="172" t="s">
        <v>142</v>
      </c>
      <c r="E482" s="158">
        <v>54772</v>
      </c>
      <c r="F482" s="166">
        <v>6.8750000000000006E-2</v>
      </c>
      <c r="G482" s="166">
        <v>7.0000000000000007E-2</v>
      </c>
      <c r="H482" s="166">
        <v>7.1999999999999995E-2</v>
      </c>
      <c r="I482" s="175">
        <v>7.0466000000000001E-2</v>
      </c>
      <c r="J482" s="175">
        <v>7.0699999999999999E-2</v>
      </c>
      <c r="K482" s="256">
        <v>3334900</v>
      </c>
      <c r="L482" s="256">
        <v>550000</v>
      </c>
      <c r="M482" s="170">
        <f t="shared" si="77"/>
        <v>6.0634545454545457</v>
      </c>
    </row>
    <row r="483" spans="1:13" s="1" customFormat="1" ht="12.75" customHeight="1" outlineLevel="1" x14ac:dyDescent="0.25">
      <c r="A483" s="315" t="s">
        <v>121</v>
      </c>
      <c r="B483" s="316"/>
      <c r="C483" s="316"/>
      <c r="D483" s="316"/>
      <c r="E483" s="316"/>
      <c r="F483" s="316"/>
      <c r="G483" s="316"/>
      <c r="H483" s="316"/>
      <c r="I483" s="316"/>
      <c r="J483" s="317"/>
      <c r="K483" s="255">
        <f>SUM(K476:K482)</f>
        <v>13854400</v>
      </c>
      <c r="L483" s="255">
        <f>SUM(L476:L482)</f>
        <v>9000000</v>
      </c>
      <c r="M483" s="165"/>
    </row>
    <row r="484" spans="1:13" s="1" customFormat="1" ht="12.75" customHeight="1" outlineLevel="1" x14ac:dyDescent="0.25">
      <c r="A484" s="164">
        <v>45614</v>
      </c>
      <c r="B484" s="164">
        <v>45621</v>
      </c>
      <c r="C484" s="160" t="s">
        <v>155</v>
      </c>
      <c r="D484" s="172" t="s">
        <v>282</v>
      </c>
      <c r="E484" s="158">
        <v>47628</v>
      </c>
      <c r="F484" s="166">
        <v>0.05</v>
      </c>
      <c r="G484" s="258"/>
      <c r="H484" s="166"/>
      <c r="I484" s="166">
        <v>0.05</v>
      </c>
      <c r="J484" s="166"/>
      <c r="K484" s="274" t="s">
        <v>285</v>
      </c>
      <c r="L484" s="274" t="s">
        <v>285</v>
      </c>
      <c r="M484" s="170"/>
    </row>
    <row r="485" spans="1:13" s="1" customFormat="1" ht="12.75" customHeight="1" outlineLevel="1" x14ac:dyDescent="0.25">
      <c r="A485" s="164"/>
      <c r="B485" s="164"/>
      <c r="C485" s="160"/>
      <c r="D485" s="172"/>
      <c r="E485" s="158"/>
      <c r="F485" s="166"/>
      <c r="G485" s="258"/>
      <c r="H485" s="166"/>
      <c r="I485" s="166"/>
      <c r="J485" s="166"/>
      <c r="K485" s="256">
        <v>17502100</v>
      </c>
      <c r="L485" s="256">
        <v>17502100</v>
      </c>
      <c r="M485" s="170">
        <f>IF(L485=0,0,K485/L485)</f>
        <v>1</v>
      </c>
    </row>
    <row r="486" spans="1:13" s="1" customFormat="1" ht="12.75" customHeight="1" outlineLevel="1" x14ac:dyDescent="0.25">
      <c r="A486" s="164"/>
      <c r="B486" s="164"/>
      <c r="C486" s="160"/>
      <c r="D486" s="172" t="s">
        <v>283</v>
      </c>
      <c r="E486" s="158">
        <v>49273</v>
      </c>
      <c r="F486" s="166">
        <v>5.2499999999999998E-2</v>
      </c>
      <c r="G486" s="258"/>
      <c r="H486" s="166"/>
      <c r="I486" s="166">
        <v>5.2499999999999998E-2</v>
      </c>
      <c r="J486" s="166"/>
      <c r="K486" s="256" t="s">
        <v>160</v>
      </c>
      <c r="L486" s="256" t="s">
        <v>160</v>
      </c>
      <c r="M486" s="170"/>
    </row>
    <row r="487" spans="1:13" s="1" customFormat="1" ht="12.75" customHeight="1" outlineLevel="1" x14ac:dyDescent="0.25">
      <c r="A487" s="164"/>
      <c r="B487" s="164"/>
      <c r="C487" s="160"/>
      <c r="D487" s="172"/>
      <c r="E487" s="158"/>
      <c r="F487" s="166"/>
      <c r="G487" s="258"/>
      <c r="H487" s="166"/>
      <c r="I487" s="166"/>
      <c r="J487" s="166"/>
      <c r="K487" s="256">
        <v>14319900</v>
      </c>
      <c r="L487" s="256">
        <v>14319900</v>
      </c>
      <c r="M487" s="170">
        <f>IF(L487=0,0,K487/L487)</f>
        <v>1</v>
      </c>
    </row>
    <row r="488" spans="1:13" s="1" customFormat="1" ht="12.75" customHeight="1" outlineLevel="1" x14ac:dyDescent="0.25">
      <c r="A488" s="164"/>
      <c r="B488" s="164"/>
      <c r="C488" s="160"/>
      <c r="D488" s="172" t="s">
        <v>284</v>
      </c>
      <c r="E488" s="158">
        <v>56578</v>
      </c>
      <c r="F488" s="166">
        <v>5.6500000000000002E-2</v>
      </c>
      <c r="G488" s="258"/>
      <c r="H488" s="166"/>
      <c r="I488" s="166">
        <v>5.6500000000000002E-2</v>
      </c>
      <c r="J488" s="166"/>
      <c r="K488" s="256" t="s">
        <v>233</v>
      </c>
      <c r="L488" s="256" t="s">
        <v>233</v>
      </c>
      <c r="M488" s="170"/>
    </row>
    <row r="489" spans="1:13" s="1" customFormat="1" ht="12" customHeight="1" outlineLevel="1" x14ac:dyDescent="0.25">
      <c r="A489" s="164"/>
      <c r="B489" s="164"/>
      <c r="C489" s="160"/>
      <c r="D489" s="172"/>
      <c r="E489" s="158"/>
      <c r="F489" s="166"/>
      <c r="G489" s="258"/>
      <c r="H489" s="166"/>
      <c r="I489" s="166"/>
      <c r="J489" s="166"/>
      <c r="K489" s="256">
        <v>11933250</v>
      </c>
      <c r="L489" s="256">
        <v>11933250</v>
      </c>
      <c r="M489" s="170">
        <f>IF(L489=0,0,K489/L489)</f>
        <v>1</v>
      </c>
    </row>
    <row r="490" spans="1:13" s="1" customFormat="1" ht="12.75" customHeight="1" outlineLevel="1" x14ac:dyDescent="0.25">
      <c r="A490" s="315" t="s">
        <v>121</v>
      </c>
      <c r="B490" s="316"/>
      <c r="C490" s="316"/>
      <c r="D490" s="316"/>
      <c r="E490" s="316"/>
      <c r="F490" s="316"/>
      <c r="G490" s="316"/>
      <c r="H490" s="316"/>
      <c r="I490" s="316"/>
      <c r="J490" s="317"/>
      <c r="K490" s="255">
        <f>K485+K487+K489</f>
        <v>43755250</v>
      </c>
      <c r="L490" s="255">
        <f>L485+L487+L489</f>
        <v>43755250</v>
      </c>
      <c r="M490" s="165"/>
    </row>
    <row r="491" spans="1:13" ht="10.5" x14ac:dyDescent="0.25">
      <c r="A491" s="326" t="s">
        <v>279</v>
      </c>
      <c r="B491" s="327"/>
      <c r="C491" s="327"/>
      <c r="D491" s="327"/>
      <c r="E491" s="327"/>
      <c r="F491" s="327"/>
      <c r="G491" s="327"/>
      <c r="H491" s="327"/>
      <c r="I491" s="327"/>
      <c r="J491" s="328"/>
      <c r="K491" s="173">
        <f>K466+K475+K483+K490</f>
        <v>111260050</v>
      </c>
      <c r="L491" s="173">
        <f>L466+L475+L483+L490</f>
        <v>84955250</v>
      </c>
      <c r="M491" s="105"/>
    </row>
    <row r="492" spans="1:13" ht="10.5" x14ac:dyDescent="0.25">
      <c r="A492" s="326" t="s">
        <v>286</v>
      </c>
      <c r="B492" s="327"/>
      <c r="C492" s="327"/>
      <c r="D492" s="327"/>
      <c r="E492" s="327"/>
      <c r="F492" s="327"/>
      <c r="G492" s="327"/>
      <c r="H492" s="327"/>
      <c r="I492" s="327"/>
      <c r="J492" s="328"/>
      <c r="K492" s="173">
        <f>K458+K491</f>
        <v>2026212324</v>
      </c>
      <c r="L492" s="173">
        <f>L458+L491</f>
        <v>1059775824</v>
      </c>
      <c r="M492" s="165"/>
    </row>
  </sheetData>
  <mergeCells count="95">
    <mergeCell ref="A466:J466"/>
    <mergeCell ref="A491:J491"/>
    <mergeCell ref="A492:J492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273:J273"/>
    <mergeCell ref="A274:J274"/>
    <mergeCell ref="A237:J237"/>
    <mergeCell ref="A111:J111"/>
    <mergeCell ref="A108:J108"/>
    <mergeCell ref="A129:J129"/>
    <mergeCell ref="A120:J120"/>
    <mergeCell ref="A121:J121"/>
    <mergeCell ref="A119:J119"/>
    <mergeCell ref="A265:J265"/>
    <mergeCell ref="A177:J177"/>
    <mergeCell ref="A178:J178"/>
    <mergeCell ref="A196:J196"/>
    <mergeCell ref="A249:J249"/>
    <mergeCell ref="A180:J180"/>
    <mergeCell ref="A204:J204"/>
    <mergeCell ref="A236:J236"/>
    <mergeCell ref="A257:J257"/>
    <mergeCell ref="A219:J219"/>
    <mergeCell ref="A356:J356"/>
    <mergeCell ref="A366:J366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275:J275"/>
    <mergeCell ref="A176:J176"/>
    <mergeCell ref="A444:J444"/>
    <mergeCell ref="A456:J456"/>
    <mergeCell ref="A447:J447"/>
    <mergeCell ref="A365:J365"/>
    <mergeCell ref="A389:J389"/>
    <mergeCell ref="A374:J374"/>
    <mergeCell ref="A490:J490"/>
    <mergeCell ref="A483:J483"/>
    <mergeCell ref="A475:J475"/>
    <mergeCell ref="A346:J346"/>
    <mergeCell ref="A418:J418"/>
    <mergeCell ref="A457:J457"/>
    <mergeCell ref="A458:J458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36:J436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2024-11-27T21:17:52Z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