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6738687-13EC-43D2-B621-95FD5766AFBF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8" i="1" l="1"/>
  <c r="K468" i="1"/>
  <c r="L467" i="1"/>
  <c r="K467" i="1"/>
  <c r="L466" i="1"/>
  <c r="K466" i="1"/>
  <c r="M465" i="1"/>
  <c r="M464" i="1"/>
  <c r="M463" i="1"/>
  <c r="M462" i="1"/>
  <c r="M461" i="1"/>
  <c r="M460" i="1"/>
  <c r="M459" i="1"/>
  <c r="M451" i="1"/>
  <c r="K447" i="1"/>
  <c r="L446" i="1"/>
  <c r="M446" i="1" s="1"/>
  <c r="L445" i="1"/>
  <c r="M445" i="1" s="1"/>
  <c r="L456" i="1"/>
  <c r="K456" i="1"/>
  <c r="M455" i="1"/>
  <c r="M454" i="1"/>
  <c r="M453" i="1"/>
  <c r="M452" i="1"/>
  <c r="M450" i="1"/>
  <c r="M449" i="1"/>
  <c r="M448" i="1"/>
  <c r="L444" i="1"/>
  <c r="K444" i="1"/>
  <c r="M443" i="1"/>
  <c r="M442" i="1"/>
  <c r="M441" i="1"/>
  <c r="M440" i="1"/>
  <c r="M439" i="1"/>
  <c r="M438" i="1"/>
  <c r="M437" i="1"/>
  <c r="L436" i="1"/>
  <c r="K436" i="1"/>
  <c r="M435" i="1"/>
  <c r="M434" i="1"/>
  <c r="M433" i="1"/>
  <c r="M432" i="1"/>
  <c r="M431" i="1"/>
  <c r="M430" i="1"/>
  <c r="M429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L447" i="1" l="1"/>
  <c r="L381" i="1"/>
  <c r="L420" i="1"/>
  <c r="K381" i="1"/>
  <c r="L418" i="1"/>
  <c r="K418" i="1"/>
  <c r="K457" i="1" s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457" i="1" l="1"/>
  <c r="L409" i="1"/>
  <c r="K409" i="1"/>
  <c r="L356" i="1"/>
  <c r="L338" i="1"/>
  <c r="M331" i="1"/>
  <c r="L336" i="1"/>
  <c r="M335" i="1"/>
  <c r="M334" i="1"/>
  <c r="M333" i="1"/>
  <c r="M332" i="1"/>
  <c r="M330" i="1"/>
  <c r="M329" i="1"/>
  <c r="M328" i="1"/>
  <c r="L327" i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365" i="1" l="1"/>
  <c r="L293" i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75" i="1"/>
  <c r="K121" i="1" s="1"/>
  <c r="K155" i="1" s="1"/>
  <c r="L75" i="1"/>
  <c r="L121" i="1" s="1"/>
  <c r="L155" i="1" s="1"/>
  <c r="L178" i="1" s="1"/>
  <c r="L249" i="5"/>
  <c r="K410" i="1" l="1"/>
  <c r="K458" i="1" s="1"/>
  <c r="L238" i="1"/>
  <c r="L275" i="1" s="1"/>
  <c r="L319" i="1" s="1"/>
  <c r="L36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L410" i="1" l="1"/>
  <c r="L458" i="1" s="1"/>
  <c r="O228" i="5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<sst xmlns="http://schemas.openxmlformats.org/spreadsheetml/2006/main" count="984" uniqueCount="282">
  <si>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</si>
  <si>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</si>
  <si>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</si>
  <si>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</si>
  <si>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</si>
  <si>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</si>
  <si>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</si>
  <si>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</si>
  <si>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</si>
  <si>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</si>
  <si>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</si>
  <si>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</si>
  <si>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</si>
  <si>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</si>
  <si>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</si>
  <si>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</si>
  <si>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</si>
  <si>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</si>
  <si>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</si>
  <si>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</si>
  <si>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</si>
  <si>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</si>
  <si>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</si>
  <si>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</si>
  <si>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</si>
  <si>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</si>
  <si>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</si>
  <si>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</si>
  <si>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</si>
  <si>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</si>
  <si>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</si>
  <si>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</si>
  <si>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</si>
  <si>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</si>
  <si>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</si>
  <si>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</si>
  <si>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</si>
  <si>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</si>
  <si>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</si>
  <si>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</si>
  <si>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</si>
  <si>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</si>
  <si>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</si>
  <si>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</si>
  <si>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</si>
  <si>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</si>
  <si>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</si>
  <si>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</si>
  <si>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</si>
  <si>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</si>
  <si>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</si>
  <si>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</si>
  <si>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</si>
  <si>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</si>
  <si>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</si>
  <si>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</si>
  <si>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</si>
  <si>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</si>
  <si>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</si>
  <si>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</si>
  <si>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</si>
  <si>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</si>
  <si>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</si>
  <si>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</si>
  <si>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</si>
  <si>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</si>
  <si>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</si>
  <si>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</si>
  <si>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</si>
  <si>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</si>
  <si>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</si>
  <si>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</si>
  <si>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</si>
  <si>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</si>
  <si>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</si>
  <si>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</si>
  <si>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</si>
  <si>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</si>
  <si>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</si>
  <si>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</si>
  <si>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</si>
  <si>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</si>
  <si>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</si>
  <si>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</si>
  <si>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</si>
  <si>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</si>
  <si>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</si>
  <si>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</si>
  <si>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</si>
  <si>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</si>
  <si>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</si>
  <si>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</si>
  <si>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</si>
  <si>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</si>
  <si>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</si>
  <si>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</si>
  <si>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</si>
  <si>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</si>
  <si>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</si>
  <si>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</si>
  <si>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</si>
  <si>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</si>
  <si>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</si>
  <si>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</si>
  <si>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</si>
  <si>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</si>
  <si>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</si>
  <si>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</si>
  <si>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</si>
  <si>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</si>
  <si>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</si>
  <si>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</si>
  <si>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</si>
  <si>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</si>
  <si>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</si>
  <si>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</si>
  <si>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</si>
  <si>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</si>
  <si>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</si>
  <si>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</si>
  <si>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</si>
  <si>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</si>
  <si>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</si>
  <si>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</si>
  <si>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</si>
  <si>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</si>
  <si>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</si>
  <si>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</si>
  <si>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</si>
  <si>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</si>
  <si>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</si>
  <si>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</si>
  <si>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</si>
  <si>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</si>
  <si>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</si>
  <si>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</si>
  <si>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</si>
  <si>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</si>
  <si>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</si>
  <si>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</si>
  <si>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</si>
  <si>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</si>
  <si>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</si>
  <si>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</si>
  <si>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</si>
  <si>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</si>
  <si>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</si>
  <si>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</si>
  <si>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</si>
  <si>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</si>
  <si>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</si>
  <si>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</si>
  <si>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</si>
  <si>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</si>
  <si>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</si>
  <si>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</si>
  <si>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</si>
  <si>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</si>
  <si>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</si>
  <si>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</si>
  <si>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</si>
  <si>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</si>
  <si>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</si>
  <si>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</si>
  <si>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</si>
  <si>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</si>
  <si>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</si>
  <si>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</si>
  <si>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</si>
  <si>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</si>
  <si>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</si>
  <si>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</si>
  <si>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</si>
  <si>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</si>
  <si>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</si>
  <si>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</si>
  <si>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</si>
  <si>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</si>
  <si>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</si>
  <si>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</si>
  <si>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</si>
  <si>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</si>
  <si>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</si>
  <si>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</si>
  <si>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</si>
  <si>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</si>
  <si>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</si>
  <si>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</si>
  <si>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</si>
  <si>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</si>
  <si>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</si>
  <si>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</si>
  <si>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</si>
  <si>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</si>
  <si>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</si>
  <si>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</si>
  <si>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</si>
  <si>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</si>
  <si>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</si>
  <si>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</si>
  <si>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</si>
  <si>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</si>
  <si>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</si>
  <si>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</si>
  <si>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</si>
  <si>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</si>
  <si>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</si>
  <si>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</si>
  <si>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</si>
  <si>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</si>
  <si>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</si>
  <si>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</si>
  <si>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</si>
  <si>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</si>
  <si>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</si>
  <si>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</si>
  <si>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</si>
  <si>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</si>
  <si>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</si>
  <si>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</si>
  <si>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</si>
  <si>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</si>
  <si>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</si>
  <si>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</si>
  <si>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</si>
  <si>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</si>
  <si>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</si>
  <si>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</si>
  <si>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</si>
  <si>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</si>
  <si>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</si>
  <si>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</si>
  <si>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</si>
  <si>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</si>
  <si>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</si>
  <si>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</si>
  <si>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</si>
  <si>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</si>
  <si>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</si>
  <si>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</si>
  <si>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</si>
  <si>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</si>
  <si>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</si>
  <si>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</si>
  <si>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</si>
  <si>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</si>
  <si>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</si>
  <si>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</si>
  <si>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</si>
  <si>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</si>
  <si>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</si>
  <si>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</si>
  <si>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</si>
  <si>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</si>
  <si>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</si>
  <si>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</si>
  <si>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</si>
  <si>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</si>
  <si>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</si>
  <si>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</si>
  <si>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</si>
  <si>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</si>
  <si>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</si>
  <si>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</si>
  <si>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</si>
  <si>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</si>
  <si>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</si>
  <si>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</si>
  <si>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</si>
  <si>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</si>
  <si>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</si>
  <si>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</si>
  <si>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</si>
  <si>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</si>
  <si>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3 1  b u l a n   O k t o b e r   2 0 2 4</t>
  </si>
  <si>
    <t>ORI026T3</t>
  </si>
  <si>
    <t>ORI026T6</t>
  </si>
  <si>
    <t>SPN03250129</t>
  </si>
  <si>
    <t>SPN12251030</t>
  </si>
  <si>
    <t>G r a n d   T o t a l   b u l a n   N o v e m b e r   2 0 2 4</t>
  </si>
  <si>
    <t>G r a n d   T o t a l   s . d .  T a n g g a l   7  b u l a n   N o v e m b e r  2 0 2 4</t>
  </si>
  <si>
    <t>SPNS04082025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</si>
</sst>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29" borderId="52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09">
        <v>41016</v>
      </c>
      <c r="B78" s="311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0"/>
      <c r="B79" s="312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0"/>
      <c r="B80" s="312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0"/>
      <c r="B81" s="312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3" t="s">
        <v>73</v>
      </c>
      <c r="O250" s="314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68"/>
  <sheetViews>
    <sheetView showGridLines="0" tabSelected="1" zoomScale="90" zoomScaleNormal="90" zoomScaleSheetLayoutView="115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L458" sqref="L458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42" t="s">
        <v>129</v>
      </c>
      <c r="M2" s="342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322" t="s">
        <v>121</v>
      </c>
      <c r="B11" s="324"/>
      <c r="C11" s="324"/>
      <c r="D11" s="324"/>
      <c r="E11" s="324"/>
      <c r="F11" s="324"/>
      <c r="G11" s="324"/>
      <c r="H11" s="324"/>
      <c r="I11" s="324"/>
      <c r="J11" s="325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15" t="s">
        <v>121</v>
      </c>
      <c r="B19" s="316"/>
      <c r="C19" s="317"/>
      <c r="D19" s="317"/>
      <c r="E19" s="317"/>
      <c r="F19" s="317"/>
      <c r="G19" s="317"/>
      <c r="H19" s="317"/>
      <c r="I19" s="317"/>
      <c r="J19" s="318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22" t="s">
        <v>121</v>
      </c>
      <c r="B26" s="324"/>
      <c r="C26" s="324"/>
      <c r="D26" s="324"/>
      <c r="E26" s="324"/>
      <c r="F26" s="324"/>
      <c r="G26" s="324"/>
      <c r="H26" s="324"/>
      <c r="I26" s="324"/>
      <c r="J26" s="325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43">
        <v>45280</v>
      </c>
      <c r="B27" s="343">
        <v>45287</v>
      </c>
      <c r="C27" s="336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44"/>
      <c r="B28" s="344"/>
      <c r="C28" s="338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39" t="s">
        <v>121</v>
      </c>
      <c r="B29" s="340"/>
      <c r="C29" s="340"/>
      <c r="D29" s="340"/>
      <c r="E29" s="340"/>
      <c r="F29" s="340"/>
      <c r="G29" s="340"/>
      <c r="H29" s="340"/>
      <c r="I29" s="340"/>
      <c r="J29" s="341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3">
        <v>45282</v>
      </c>
      <c r="B30" s="333">
        <v>45288</v>
      </c>
      <c r="C30" s="336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34"/>
      <c r="B31" s="334"/>
      <c r="C31" s="337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34"/>
      <c r="B32" s="334"/>
      <c r="C32" s="337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35"/>
      <c r="B33" s="335"/>
      <c r="C33" s="338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39" t="s">
        <v>121</v>
      </c>
      <c r="B34" s="340"/>
      <c r="C34" s="340"/>
      <c r="D34" s="340"/>
      <c r="E34" s="340"/>
      <c r="F34" s="340"/>
      <c r="G34" s="340"/>
      <c r="H34" s="340"/>
      <c r="I34" s="340"/>
      <c r="J34" s="341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15" t="s">
        <v>121</v>
      </c>
      <c r="B42" s="316"/>
      <c r="C42" s="317"/>
      <c r="D42" s="317"/>
      <c r="E42" s="317"/>
      <c r="F42" s="317"/>
      <c r="G42" s="317"/>
      <c r="H42" s="317"/>
      <c r="I42" s="317"/>
      <c r="J42" s="318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315" t="s">
        <v>121</v>
      </c>
      <c r="B49" s="317"/>
      <c r="C49" s="317"/>
      <c r="D49" s="317"/>
      <c r="E49" s="317"/>
      <c r="F49" s="317"/>
      <c r="G49" s="317"/>
      <c r="H49" s="317"/>
      <c r="I49" s="317"/>
      <c r="J49" s="318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322" t="s">
        <v>121</v>
      </c>
      <c r="B57" s="324"/>
      <c r="C57" s="324"/>
      <c r="D57" s="324"/>
      <c r="E57" s="324"/>
      <c r="F57" s="324"/>
      <c r="G57" s="324"/>
      <c r="H57" s="324"/>
      <c r="I57" s="324"/>
      <c r="J57" s="325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315" t="s">
        <v>121</v>
      </c>
      <c r="B65" s="316"/>
      <c r="C65" s="317"/>
      <c r="D65" s="317"/>
      <c r="E65" s="317"/>
      <c r="F65" s="317"/>
      <c r="G65" s="317"/>
      <c r="H65" s="317"/>
      <c r="I65" s="317"/>
      <c r="J65" s="318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322" t="s">
        <v>121</v>
      </c>
      <c r="B73" s="324"/>
      <c r="C73" s="324"/>
      <c r="D73" s="324"/>
      <c r="E73" s="324"/>
      <c r="F73" s="324"/>
      <c r="G73" s="324"/>
      <c r="H73" s="324"/>
      <c r="I73" s="324"/>
      <c r="J73" s="325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19" t="s">
        <v>143</v>
      </c>
      <c r="B74" s="320"/>
      <c r="C74" s="320"/>
      <c r="D74" s="320"/>
      <c r="E74" s="320"/>
      <c r="F74" s="320"/>
      <c r="G74" s="320"/>
      <c r="H74" s="320"/>
      <c r="I74" s="320"/>
      <c r="J74" s="321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19" t="s">
        <v>161</v>
      </c>
      <c r="B75" s="320"/>
      <c r="C75" s="320"/>
      <c r="D75" s="320"/>
      <c r="E75" s="320"/>
      <c r="F75" s="320"/>
      <c r="G75" s="320"/>
      <c r="H75" s="320"/>
      <c r="I75" s="320"/>
      <c r="J75" s="321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315" t="s">
        <v>121</v>
      </c>
      <c r="B84" s="316"/>
      <c r="C84" s="317"/>
      <c r="D84" s="317"/>
      <c r="E84" s="317"/>
      <c r="F84" s="317"/>
      <c r="G84" s="317"/>
      <c r="H84" s="317"/>
      <c r="I84" s="317"/>
      <c r="J84" s="318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322" t="s">
        <v>121</v>
      </c>
      <c r="B92" s="324"/>
      <c r="C92" s="324"/>
      <c r="D92" s="324"/>
      <c r="E92" s="324"/>
      <c r="F92" s="324"/>
      <c r="G92" s="324"/>
      <c r="H92" s="324"/>
      <c r="I92" s="324"/>
      <c r="J92" s="325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315" t="s">
        <v>121</v>
      </c>
      <c r="B100" s="316"/>
      <c r="C100" s="317"/>
      <c r="D100" s="317"/>
      <c r="E100" s="317"/>
      <c r="F100" s="317"/>
      <c r="G100" s="317"/>
      <c r="H100" s="317"/>
      <c r="I100" s="317"/>
      <c r="J100" s="318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322" t="s">
        <v>121</v>
      </c>
      <c r="B108" s="324"/>
      <c r="C108" s="324"/>
      <c r="D108" s="324"/>
      <c r="E108" s="324"/>
      <c r="F108" s="324"/>
      <c r="G108" s="324"/>
      <c r="H108" s="324"/>
      <c r="I108" s="324"/>
      <c r="J108" s="325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27" t="s">
        <v>121</v>
      </c>
      <c r="B111" s="316"/>
      <c r="C111" s="316"/>
      <c r="D111" s="316"/>
      <c r="E111" s="316"/>
      <c r="F111" s="316"/>
      <c r="G111" s="316"/>
      <c r="H111" s="316"/>
      <c r="I111" s="316"/>
      <c r="J111" s="328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15" t="s">
        <v>121</v>
      </c>
      <c r="B119" s="316"/>
      <c r="C119" s="317"/>
      <c r="D119" s="317"/>
      <c r="E119" s="317"/>
      <c r="F119" s="317"/>
      <c r="G119" s="317"/>
      <c r="H119" s="317"/>
      <c r="I119" s="317"/>
      <c r="J119" s="318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19" t="s">
        <v>164</v>
      </c>
      <c r="B120" s="320"/>
      <c r="C120" s="320"/>
      <c r="D120" s="320"/>
      <c r="E120" s="320"/>
      <c r="F120" s="320"/>
      <c r="G120" s="320"/>
      <c r="H120" s="320"/>
      <c r="I120" s="320"/>
      <c r="J120" s="321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19" t="s">
        <v>182</v>
      </c>
      <c r="B121" s="320"/>
      <c r="C121" s="320"/>
      <c r="D121" s="320"/>
      <c r="E121" s="320"/>
      <c r="F121" s="320"/>
      <c r="G121" s="320"/>
      <c r="H121" s="320"/>
      <c r="I121" s="320"/>
      <c r="J121" s="321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322" t="s">
        <v>121</v>
      </c>
      <c r="B129" s="324"/>
      <c r="C129" s="324"/>
      <c r="D129" s="324"/>
      <c r="E129" s="324"/>
      <c r="F129" s="324"/>
      <c r="G129" s="324"/>
      <c r="H129" s="324"/>
      <c r="I129" s="324"/>
      <c r="J129" s="325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315" t="s">
        <v>121</v>
      </c>
      <c r="B137" s="316"/>
      <c r="C137" s="317"/>
      <c r="D137" s="317"/>
      <c r="E137" s="317"/>
      <c r="F137" s="317"/>
      <c r="G137" s="317"/>
      <c r="H137" s="317"/>
      <c r="I137" s="317"/>
      <c r="J137" s="318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322" t="s">
        <v>121</v>
      </c>
      <c r="B145" s="324"/>
      <c r="C145" s="324"/>
      <c r="D145" s="324"/>
      <c r="E145" s="324"/>
      <c r="F145" s="324"/>
      <c r="G145" s="324"/>
      <c r="H145" s="324"/>
      <c r="I145" s="324"/>
      <c r="J145" s="325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315" t="s">
        <v>121</v>
      </c>
      <c r="B153" s="316"/>
      <c r="C153" s="317"/>
      <c r="D153" s="317"/>
      <c r="E153" s="317"/>
      <c r="F153" s="317"/>
      <c r="G153" s="317"/>
      <c r="H153" s="317"/>
      <c r="I153" s="317"/>
      <c r="J153" s="318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19" t="s">
        <v>188</v>
      </c>
      <c r="B154" s="320"/>
      <c r="C154" s="320"/>
      <c r="D154" s="320"/>
      <c r="E154" s="320"/>
      <c r="F154" s="320"/>
      <c r="G154" s="320"/>
      <c r="H154" s="320"/>
      <c r="I154" s="320"/>
      <c r="J154" s="321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19" t="s">
        <v>191</v>
      </c>
      <c r="B155" s="320"/>
      <c r="C155" s="320"/>
      <c r="D155" s="320"/>
      <c r="E155" s="320"/>
      <c r="F155" s="320"/>
      <c r="G155" s="320"/>
      <c r="H155" s="320"/>
      <c r="I155" s="320"/>
      <c r="J155" s="321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322" t="s">
        <v>121</v>
      </c>
      <c r="B158" s="323"/>
      <c r="C158" s="324"/>
      <c r="D158" s="324"/>
      <c r="E158" s="324"/>
      <c r="F158" s="324"/>
      <c r="G158" s="324"/>
      <c r="H158" s="324"/>
      <c r="I158" s="324"/>
      <c r="J158" s="325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322" t="s">
        <v>121</v>
      </c>
      <c r="B166" s="324"/>
      <c r="C166" s="324"/>
      <c r="D166" s="324"/>
      <c r="E166" s="324"/>
      <c r="F166" s="324"/>
      <c r="G166" s="324"/>
      <c r="H166" s="324"/>
      <c r="I166" s="324"/>
      <c r="J166" s="325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322" t="s">
        <v>121</v>
      </c>
      <c r="B174" s="323"/>
      <c r="C174" s="324"/>
      <c r="D174" s="324"/>
      <c r="E174" s="324"/>
      <c r="F174" s="324"/>
      <c r="G174" s="324"/>
      <c r="H174" s="324"/>
      <c r="I174" s="324"/>
      <c r="J174" s="325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ht="10.5" x14ac:dyDescent="0.25">
      <c r="A176" s="326" t="s">
        <v>121</v>
      </c>
      <c r="B176" s="323"/>
      <c r="C176" s="324"/>
      <c r="D176" s="324"/>
      <c r="E176" s="324"/>
      <c r="F176" s="324"/>
      <c r="G176" s="324"/>
      <c r="H176" s="324"/>
      <c r="I176" s="324"/>
      <c r="J176" s="325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19" t="s">
        <v>198</v>
      </c>
      <c r="B177" s="320"/>
      <c r="C177" s="320"/>
      <c r="D177" s="320"/>
      <c r="E177" s="320"/>
      <c r="F177" s="320"/>
      <c r="G177" s="320"/>
      <c r="H177" s="320"/>
      <c r="I177" s="320"/>
      <c r="J177" s="321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19" t="s">
        <v>199</v>
      </c>
      <c r="B178" s="320"/>
      <c r="C178" s="320"/>
      <c r="D178" s="320"/>
      <c r="E178" s="320"/>
      <c r="F178" s="320"/>
      <c r="G178" s="320"/>
      <c r="H178" s="320"/>
      <c r="I178" s="320"/>
      <c r="J178" s="321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ht="10.5" x14ac:dyDescent="0.25">
      <c r="A180" s="326" t="s">
        <v>121</v>
      </c>
      <c r="B180" s="323"/>
      <c r="C180" s="324"/>
      <c r="D180" s="324"/>
      <c r="E180" s="324"/>
      <c r="F180" s="324"/>
      <c r="G180" s="324"/>
      <c r="H180" s="324"/>
      <c r="I180" s="324"/>
      <c r="J180" s="325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315" t="s">
        <v>121</v>
      </c>
      <c r="B188" s="316"/>
      <c r="C188" s="317"/>
      <c r="D188" s="317"/>
      <c r="E188" s="317"/>
      <c r="F188" s="317"/>
      <c r="G188" s="317"/>
      <c r="H188" s="317"/>
      <c r="I188" s="317"/>
      <c r="J188" s="318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322" t="s">
        <v>121</v>
      </c>
      <c r="B196" s="324"/>
      <c r="C196" s="324"/>
      <c r="D196" s="324"/>
      <c r="E196" s="324"/>
      <c r="F196" s="324"/>
      <c r="G196" s="324"/>
      <c r="H196" s="324"/>
      <c r="I196" s="324"/>
      <c r="J196" s="325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315" t="s">
        <v>121</v>
      </c>
      <c r="B204" s="316"/>
      <c r="C204" s="317"/>
      <c r="D204" s="317"/>
      <c r="E204" s="317"/>
      <c r="F204" s="317"/>
      <c r="G204" s="317"/>
      <c r="H204" s="317"/>
      <c r="I204" s="317"/>
      <c r="J204" s="318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5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5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5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5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5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5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5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5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5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5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5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5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5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5">
      <c r="A219" s="315" t="s">
        <v>121</v>
      </c>
      <c r="B219" s="332"/>
      <c r="C219" s="317"/>
      <c r="D219" s="317"/>
      <c r="E219" s="317"/>
      <c r="F219" s="317"/>
      <c r="G219" s="317"/>
      <c r="H219" s="317"/>
      <c r="I219" s="317"/>
      <c r="J219" s="318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5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322" t="s">
        <v>121</v>
      </c>
      <c r="B227" s="324"/>
      <c r="C227" s="324"/>
      <c r="D227" s="324"/>
      <c r="E227" s="324"/>
      <c r="F227" s="324"/>
      <c r="G227" s="324"/>
      <c r="H227" s="324"/>
      <c r="I227" s="324"/>
      <c r="J227" s="325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315" t="s">
        <v>121</v>
      </c>
      <c r="B236" s="316"/>
      <c r="C236" s="317"/>
      <c r="D236" s="317"/>
      <c r="E236" s="317"/>
      <c r="F236" s="317"/>
      <c r="G236" s="317"/>
      <c r="H236" s="317"/>
      <c r="I236" s="317"/>
      <c r="J236" s="318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19" t="s">
        <v>202</v>
      </c>
      <c r="B237" s="320"/>
      <c r="C237" s="320"/>
      <c r="D237" s="320"/>
      <c r="E237" s="320"/>
      <c r="F237" s="320"/>
      <c r="G237" s="320"/>
      <c r="H237" s="320"/>
      <c r="I237" s="320"/>
      <c r="J237" s="321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19" t="s">
        <v>207</v>
      </c>
      <c r="B238" s="320"/>
      <c r="C238" s="320"/>
      <c r="D238" s="320"/>
      <c r="E238" s="320"/>
      <c r="F238" s="320"/>
      <c r="G238" s="320"/>
      <c r="H238" s="320"/>
      <c r="I238" s="320"/>
      <c r="J238" s="321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322" t="s">
        <v>121</v>
      </c>
      <c r="B246" s="324"/>
      <c r="C246" s="324"/>
      <c r="D246" s="324"/>
      <c r="E246" s="324"/>
      <c r="F246" s="324"/>
      <c r="G246" s="324"/>
      <c r="H246" s="324"/>
      <c r="I246" s="324"/>
      <c r="J246" s="325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322" t="s">
        <v>121</v>
      </c>
      <c r="B249" s="323"/>
      <c r="C249" s="324"/>
      <c r="D249" s="324"/>
      <c r="E249" s="324"/>
      <c r="F249" s="324"/>
      <c r="G249" s="324"/>
      <c r="H249" s="324"/>
      <c r="I249" s="324"/>
      <c r="J249" s="325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315" t="s">
        <v>121</v>
      </c>
      <c r="B257" s="316"/>
      <c r="C257" s="317"/>
      <c r="D257" s="317"/>
      <c r="E257" s="317"/>
      <c r="F257" s="317"/>
      <c r="G257" s="317"/>
      <c r="H257" s="317"/>
      <c r="I257" s="317"/>
      <c r="J257" s="318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322" t="s">
        <v>121</v>
      </c>
      <c r="B265" s="324"/>
      <c r="C265" s="324"/>
      <c r="D265" s="324"/>
      <c r="E265" s="324"/>
      <c r="F265" s="324"/>
      <c r="G265" s="324"/>
      <c r="H265" s="324"/>
      <c r="I265" s="324"/>
      <c r="J265" s="325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315" t="s">
        <v>121</v>
      </c>
      <c r="B273" s="316"/>
      <c r="C273" s="317"/>
      <c r="D273" s="317"/>
      <c r="E273" s="317"/>
      <c r="F273" s="317"/>
      <c r="G273" s="317"/>
      <c r="H273" s="317"/>
      <c r="I273" s="317"/>
      <c r="J273" s="318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29" t="s">
        <v>208</v>
      </c>
      <c r="B274" s="330"/>
      <c r="C274" s="330"/>
      <c r="D274" s="330"/>
      <c r="E274" s="330"/>
      <c r="F274" s="330"/>
      <c r="G274" s="330"/>
      <c r="H274" s="330"/>
      <c r="I274" s="330"/>
      <c r="J274" s="331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5">
      <c r="A275" s="329" t="s">
        <v>229</v>
      </c>
      <c r="B275" s="330"/>
      <c r="C275" s="330"/>
      <c r="D275" s="330"/>
      <c r="E275" s="330"/>
      <c r="F275" s="330"/>
      <c r="G275" s="330"/>
      <c r="H275" s="330"/>
      <c r="I275" s="330"/>
      <c r="J275" s="331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322" t="s">
        <v>121</v>
      </c>
      <c r="B282" s="324"/>
      <c r="C282" s="324"/>
      <c r="D282" s="324"/>
      <c r="E282" s="324"/>
      <c r="F282" s="324"/>
      <c r="G282" s="324"/>
      <c r="H282" s="324"/>
      <c r="I282" s="324"/>
      <c r="J282" s="325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322" t="s">
        <v>121</v>
      </c>
      <c r="B290" s="324"/>
      <c r="C290" s="324"/>
      <c r="D290" s="324"/>
      <c r="E290" s="324"/>
      <c r="F290" s="324"/>
      <c r="G290" s="324"/>
      <c r="H290" s="324"/>
      <c r="I290" s="324"/>
      <c r="J290" s="325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5">
      <c r="A293" s="327" t="s">
        <v>121</v>
      </c>
      <c r="B293" s="316"/>
      <c r="C293" s="316"/>
      <c r="D293" s="316"/>
      <c r="E293" s="316"/>
      <c r="F293" s="316"/>
      <c r="G293" s="316"/>
      <c r="H293" s="316"/>
      <c r="I293" s="316"/>
      <c r="J293" s="328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5">
      <c r="A301" s="315" t="s">
        <v>121</v>
      </c>
      <c r="B301" s="316"/>
      <c r="C301" s="317"/>
      <c r="D301" s="317"/>
      <c r="E301" s="317"/>
      <c r="F301" s="317"/>
      <c r="G301" s="317"/>
      <c r="H301" s="317"/>
      <c r="I301" s="317"/>
      <c r="J301" s="318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ht="10.5" x14ac:dyDescent="0.25">
      <c r="A309" s="322" t="s">
        <v>121</v>
      </c>
      <c r="B309" s="324"/>
      <c r="C309" s="324"/>
      <c r="D309" s="324"/>
      <c r="E309" s="324"/>
      <c r="F309" s="324"/>
      <c r="G309" s="324"/>
      <c r="H309" s="324"/>
      <c r="I309" s="324"/>
      <c r="J309" s="325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5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5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5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5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5">
      <c r="A317" s="315" t="s">
        <v>121</v>
      </c>
      <c r="B317" s="316"/>
      <c r="C317" s="317"/>
      <c r="D317" s="317"/>
      <c r="E317" s="317"/>
      <c r="F317" s="317"/>
      <c r="G317" s="317"/>
      <c r="H317" s="317"/>
      <c r="I317" s="317"/>
      <c r="J317" s="318"/>
      <c r="K317" s="190">
        <f>SUM(K310:K316)</f>
        <v>57190200</v>
      </c>
      <c r="L317" s="190">
        <f>SUM(L310:L316)</f>
        <v>22000000</v>
      </c>
      <c r="M317" s="193"/>
    </row>
    <row r="318" spans="1:13" ht="10.5" x14ac:dyDescent="0.25">
      <c r="A318" s="319" t="s">
        <v>235</v>
      </c>
      <c r="B318" s="320"/>
      <c r="C318" s="320"/>
      <c r="D318" s="320"/>
      <c r="E318" s="320"/>
      <c r="F318" s="320"/>
      <c r="G318" s="320"/>
      <c r="H318" s="320"/>
      <c r="I318" s="320"/>
      <c r="J318" s="321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ht="10.5" x14ac:dyDescent="0.25">
      <c r="A319" s="319" t="s">
        <v>243</v>
      </c>
      <c r="B319" s="320"/>
      <c r="C319" s="320"/>
      <c r="D319" s="320"/>
      <c r="E319" s="320"/>
      <c r="F319" s="320"/>
      <c r="G319" s="320"/>
      <c r="H319" s="320"/>
      <c r="I319" s="320"/>
      <c r="J319" s="321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ht="10.5" x14ac:dyDescent="0.25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ht="10.5" x14ac:dyDescent="0.25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ht="10.5" x14ac:dyDescent="0.25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ht="10.5" x14ac:dyDescent="0.25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ht="10.5" x14ac:dyDescent="0.25">
      <c r="A327" s="322" t="s">
        <v>121</v>
      </c>
      <c r="B327" s="324"/>
      <c r="C327" s="324"/>
      <c r="D327" s="324"/>
      <c r="E327" s="324"/>
      <c r="F327" s="324"/>
      <c r="G327" s="324"/>
      <c r="H327" s="324"/>
      <c r="I327" s="324"/>
      <c r="J327" s="325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5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5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5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5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5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5">
      <c r="A336" s="315" t="s">
        <v>121</v>
      </c>
      <c r="B336" s="316"/>
      <c r="C336" s="317"/>
      <c r="D336" s="317"/>
      <c r="E336" s="317"/>
      <c r="F336" s="317"/>
      <c r="G336" s="317"/>
      <c r="H336" s="317"/>
      <c r="I336" s="317"/>
      <c r="J336" s="318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ht="10.5" x14ac:dyDescent="0.25">
      <c r="A338" s="322" t="s">
        <v>121</v>
      </c>
      <c r="B338" s="324"/>
      <c r="C338" s="324"/>
      <c r="D338" s="324"/>
      <c r="E338" s="324"/>
      <c r="F338" s="324"/>
      <c r="G338" s="324"/>
      <c r="H338" s="324"/>
      <c r="I338" s="324"/>
      <c r="J338" s="325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ht="10.5" x14ac:dyDescent="0.25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ht="10.5" x14ac:dyDescent="0.25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ht="10.5" x14ac:dyDescent="0.25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ht="10.5" x14ac:dyDescent="0.25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ht="10.5" x14ac:dyDescent="0.25">
      <c r="A346" s="322" t="s">
        <v>121</v>
      </c>
      <c r="B346" s="324"/>
      <c r="C346" s="324"/>
      <c r="D346" s="324"/>
      <c r="E346" s="324"/>
      <c r="F346" s="324"/>
      <c r="G346" s="324"/>
      <c r="H346" s="324"/>
      <c r="I346" s="324"/>
      <c r="J346" s="325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5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5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5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5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5">
      <c r="A354" s="315" t="s">
        <v>121</v>
      </c>
      <c r="B354" s="316"/>
      <c r="C354" s="317"/>
      <c r="D354" s="317"/>
      <c r="E354" s="317"/>
      <c r="F354" s="317"/>
      <c r="G354" s="317"/>
      <c r="H354" s="317"/>
      <c r="I354" s="317"/>
      <c r="J354" s="318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ht="10.5" x14ac:dyDescent="0.25">
      <c r="A356" s="315" t="s">
        <v>121</v>
      </c>
      <c r="B356" s="317"/>
      <c r="C356" s="317"/>
      <c r="D356" s="317"/>
      <c r="E356" s="317"/>
      <c r="F356" s="317"/>
      <c r="G356" s="317"/>
      <c r="H356" s="317"/>
      <c r="I356" s="317"/>
      <c r="J356" s="318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5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5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5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5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5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5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5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ht="10.5" x14ac:dyDescent="0.25">
      <c r="A364" s="322" t="s">
        <v>121</v>
      </c>
      <c r="B364" s="324"/>
      <c r="C364" s="324"/>
      <c r="D364" s="324"/>
      <c r="E364" s="324"/>
      <c r="F364" s="324"/>
      <c r="G364" s="324"/>
      <c r="H364" s="324"/>
      <c r="I364" s="324"/>
      <c r="J364" s="325"/>
      <c r="K364" s="255">
        <f>SUM(K357:K363)</f>
        <v>23887500</v>
      </c>
      <c r="L364" s="255">
        <f>SUM(L357:L363)</f>
        <v>8000000</v>
      </c>
      <c r="M364" s="165"/>
    </row>
    <row r="365" spans="1:13" ht="10.5" x14ac:dyDescent="0.25">
      <c r="A365" s="319" t="s">
        <v>246</v>
      </c>
      <c r="B365" s="320"/>
      <c r="C365" s="320"/>
      <c r="D365" s="320"/>
      <c r="E365" s="320"/>
      <c r="F365" s="320"/>
      <c r="G365" s="320"/>
      <c r="H365" s="320"/>
      <c r="I365" s="320"/>
      <c r="J365" s="321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ht="10.5" x14ac:dyDescent="0.25">
      <c r="A366" s="319" t="s">
        <v>253</v>
      </c>
      <c r="B366" s="320"/>
      <c r="C366" s="320"/>
      <c r="D366" s="320"/>
      <c r="E366" s="320"/>
      <c r="F366" s="320"/>
      <c r="G366" s="320"/>
      <c r="H366" s="320"/>
      <c r="I366" s="320"/>
      <c r="J366" s="321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5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5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5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5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5">
      <c r="A374" s="315" t="s">
        <v>121</v>
      </c>
      <c r="B374" s="316"/>
      <c r="C374" s="317"/>
      <c r="D374" s="317"/>
      <c r="E374" s="317"/>
      <c r="F374" s="317"/>
      <c r="G374" s="317"/>
      <c r="H374" s="317"/>
      <c r="I374" s="317"/>
      <c r="J374" s="318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3">K375</f>
        <v>USD1.150.000.000</v>
      </c>
      <c r="M375" s="300"/>
    </row>
    <row r="376" spans="1:13" s="295" customFormat="1" ht="10.5" x14ac:dyDescent="0.25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3"/>
        <v>17762900</v>
      </c>
      <c r="M376" s="303"/>
    </row>
    <row r="377" spans="1:13" s="295" customFormat="1" ht="10.5" x14ac:dyDescent="0.25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3"/>
        <v>USD650.000.000</v>
      </c>
      <c r="M377" s="303"/>
    </row>
    <row r="378" spans="1:13" s="295" customFormat="1" ht="10.5" x14ac:dyDescent="0.25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3"/>
        <v>10039900</v>
      </c>
      <c r="M378" s="303"/>
    </row>
    <row r="379" spans="1:13" s="295" customFormat="1" ht="10.5" x14ac:dyDescent="0.25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3"/>
        <v>EUR750.000.000</v>
      </c>
      <c r="M379" s="303"/>
    </row>
    <row r="380" spans="1:13" s="295" customFormat="1" ht="10.5" x14ac:dyDescent="0.25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3"/>
        <v>12811875</v>
      </c>
      <c r="M380" s="308"/>
    </row>
    <row r="381" spans="1:13" s="1" customFormat="1" ht="12.75" customHeight="1" outlineLevel="1" x14ac:dyDescent="0.25">
      <c r="A381" s="315" t="s">
        <v>121</v>
      </c>
      <c r="B381" s="316"/>
      <c r="C381" s="317"/>
      <c r="D381" s="317"/>
      <c r="E381" s="317"/>
      <c r="F381" s="317"/>
      <c r="G381" s="317"/>
      <c r="H381" s="317"/>
      <c r="I381" s="317"/>
      <c r="J381" s="318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5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5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5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3" s="1" customFormat="1" ht="12.75" customHeight="1" outlineLevel="1" x14ac:dyDescent="0.25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3" s="1" customFormat="1" ht="12.75" customHeight="1" outlineLevel="1" x14ac:dyDescent="0.25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3" s="1" customFormat="1" ht="12.75" customHeight="1" outlineLevel="1" x14ac:dyDescent="0.25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3" s="1" customFormat="1" ht="12.75" customHeight="1" outlineLevel="1" x14ac:dyDescent="0.25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3" s="1" customFormat="1" ht="12.75" customHeight="1" outlineLevel="1" x14ac:dyDescent="0.25">
      <c r="A389" s="322" t="s">
        <v>121</v>
      </c>
      <c r="B389" s="324"/>
      <c r="C389" s="324"/>
      <c r="D389" s="324"/>
      <c r="E389" s="324"/>
      <c r="F389" s="324"/>
      <c r="G389" s="324"/>
      <c r="H389" s="324"/>
      <c r="I389" s="324"/>
      <c r="J389" s="325"/>
      <c r="K389" s="255">
        <f>SUM(K382:K388)</f>
        <v>21272000</v>
      </c>
      <c r="L389" s="255">
        <f>SUM(L382:L388)</f>
        <v>8000000</v>
      </c>
      <c r="M389" s="165"/>
    </row>
    <row r="390" spans="1:13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3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3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3" ht="12.75" customHeight="1" outlineLevel="1" x14ac:dyDescent="0.25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3" ht="12.75" customHeight="1" outlineLevel="1" x14ac:dyDescent="0.25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3" ht="12.75" customHeight="1" outlineLevel="1" x14ac:dyDescent="0.25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3" ht="12.75" customHeight="1" outlineLevel="1" x14ac:dyDescent="0.25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3" s="1" customFormat="1" ht="12.75" customHeight="1" outlineLevel="1" x14ac:dyDescent="0.25">
      <c r="A397" s="315" t="s">
        <v>121</v>
      </c>
      <c r="B397" s="316"/>
      <c r="C397" s="317"/>
      <c r="D397" s="317"/>
      <c r="E397" s="317"/>
      <c r="F397" s="317"/>
      <c r="G397" s="317"/>
      <c r="H397" s="317"/>
      <c r="I397" s="317"/>
      <c r="J397" s="318"/>
      <c r="K397" s="190">
        <f>SUM(K390:K396)</f>
        <v>63704200</v>
      </c>
      <c r="L397" s="190">
        <f>SUM(L390:L396)</f>
        <v>22000000</v>
      </c>
      <c r="M397" s="193"/>
    </row>
    <row r="398" spans="1:13" s="1" customFormat="1" ht="12.75" customHeight="1" outlineLevel="1" x14ac:dyDescent="0.25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3" s="1" customFormat="1" ht="12.75" customHeight="1" outlineLevel="1" x14ac:dyDescent="0.25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3" s="1" customFormat="1" ht="12.75" customHeight="1" outlineLevel="1" x14ac:dyDescent="0.25">
      <c r="A400" s="322" t="s">
        <v>121</v>
      </c>
      <c r="B400" s="323"/>
      <c r="C400" s="324"/>
      <c r="D400" s="324"/>
      <c r="E400" s="324"/>
      <c r="F400" s="324"/>
      <c r="G400" s="324"/>
      <c r="H400" s="324"/>
      <c r="I400" s="324"/>
      <c r="J400" s="325"/>
      <c r="K400" s="176">
        <f>SUM(K398:K399)</f>
        <v>24224410</v>
      </c>
      <c r="L400" s="176">
        <f>SUM(L398:L399)</f>
        <v>24224410</v>
      </c>
      <c r="M400" s="272"/>
    </row>
    <row r="401" spans="1:13" s="1" customFormat="1" ht="12.75" customHeight="1" outlineLevel="1" x14ac:dyDescent="0.25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3" s="1" customFormat="1" ht="12.75" customHeight="1" outlineLevel="1" x14ac:dyDescent="0.25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3" s="1" customFormat="1" ht="12.75" customHeight="1" outlineLevel="1" x14ac:dyDescent="0.25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3" s="1" customFormat="1" ht="12.75" customHeight="1" outlineLevel="1" x14ac:dyDescent="0.25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3" s="1" customFormat="1" ht="12.75" customHeight="1" outlineLevel="1" x14ac:dyDescent="0.25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3" s="1" customFormat="1" ht="12.75" customHeight="1" outlineLevel="1" x14ac:dyDescent="0.25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3" s="1" customFormat="1" ht="12.75" customHeight="1" outlineLevel="1" x14ac:dyDescent="0.25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3" s="1" customFormat="1" ht="12.75" customHeight="1" outlineLevel="1" x14ac:dyDescent="0.25">
      <c r="A408" s="322" t="s">
        <v>121</v>
      </c>
      <c r="B408" s="324"/>
      <c r="C408" s="324"/>
      <c r="D408" s="324"/>
      <c r="E408" s="324"/>
      <c r="F408" s="324"/>
      <c r="G408" s="324"/>
      <c r="H408" s="324"/>
      <c r="I408" s="324"/>
      <c r="J408" s="325"/>
      <c r="K408" s="255">
        <f>SUM(K401:K407)</f>
        <v>32338400</v>
      </c>
      <c r="L408" s="255">
        <f>SUM(L401:L407)</f>
        <v>10000000</v>
      </c>
      <c r="M408" s="165"/>
    </row>
    <row r="409" spans="1:13" ht="10.5" x14ac:dyDescent="0.25">
      <c r="A409" s="319" t="s">
        <v>254</v>
      </c>
      <c r="B409" s="320"/>
      <c r="C409" s="320"/>
      <c r="D409" s="320"/>
      <c r="E409" s="320"/>
      <c r="F409" s="320"/>
      <c r="G409" s="320"/>
      <c r="H409" s="320"/>
      <c r="I409" s="320"/>
      <c r="J409" s="321"/>
      <c r="K409" s="173">
        <f>K374+K389+K397+K400+K408+K381</f>
        <v>227639085</v>
      </c>
      <c r="L409" s="173">
        <f>L374+L389+L397+L400+L408+L381</f>
        <v>126839085</v>
      </c>
      <c r="M409" s="105"/>
    </row>
    <row r="410" spans="1:13" ht="10.5" x14ac:dyDescent="0.25">
      <c r="A410" s="319" t="s">
        <v>264</v>
      </c>
      <c r="B410" s="320"/>
      <c r="C410" s="320"/>
      <c r="D410" s="320"/>
      <c r="E410" s="320"/>
      <c r="F410" s="320"/>
      <c r="G410" s="320"/>
      <c r="H410" s="320"/>
      <c r="I410" s="320"/>
      <c r="J410" s="321"/>
      <c r="K410" s="173">
        <f>K366+K409</f>
        <v>1739783430</v>
      </c>
      <c r="L410" s="173">
        <f>L366+L409</f>
        <v>866864230</v>
      </c>
      <c r="M410" s="165"/>
    </row>
    <row r="411" spans="1:13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3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3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3" ht="12.75" customHeight="1" outlineLevel="1" x14ac:dyDescent="0.25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3" ht="12.75" customHeight="1" outlineLevel="1" x14ac:dyDescent="0.25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3" ht="12.75" customHeight="1" outlineLevel="1" x14ac:dyDescent="0.25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3" ht="12.75" customHeight="1" outlineLevel="1" x14ac:dyDescent="0.25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3" s="1" customFormat="1" ht="12.75" customHeight="1" outlineLevel="1" x14ac:dyDescent="0.25">
      <c r="A418" s="315" t="s">
        <v>121</v>
      </c>
      <c r="B418" s="316"/>
      <c r="C418" s="317"/>
      <c r="D418" s="317"/>
      <c r="E418" s="317"/>
      <c r="F418" s="317"/>
      <c r="G418" s="317"/>
      <c r="H418" s="317"/>
      <c r="I418" s="317"/>
      <c r="J418" s="318"/>
      <c r="K418" s="190">
        <f>SUM(K411:K417)</f>
        <v>46649500</v>
      </c>
      <c r="L418" s="190">
        <f>SUM(L411:L417)</f>
        <v>24000000</v>
      </c>
      <c r="M418" s="193"/>
    </row>
    <row r="419" spans="1:13" s="1" customFormat="1" ht="12.75" customHeight="1" outlineLevel="1" x14ac:dyDescent="0.25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9">K419</f>
        <v>3000000</v>
      </c>
      <c r="M419" s="279">
        <f t="shared" ref="M419" si="70">IF(L419=0,0,K419/L419)</f>
        <v>1</v>
      </c>
    </row>
    <row r="420" spans="1:13" s="1" customFormat="1" ht="12.75" customHeight="1" outlineLevel="1" x14ac:dyDescent="0.25">
      <c r="A420" s="326" t="s">
        <v>121</v>
      </c>
      <c r="B420" s="323"/>
      <c r="C420" s="324"/>
      <c r="D420" s="324"/>
      <c r="E420" s="324"/>
      <c r="F420" s="324"/>
      <c r="G420" s="324"/>
      <c r="H420" s="324"/>
      <c r="I420" s="324"/>
      <c r="J420" s="325"/>
      <c r="K420" s="176">
        <f>K419</f>
        <v>3000000</v>
      </c>
      <c r="L420" s="176">
        <f>L419</f>
        <v>3000000</v>
      </c>
      <c r="M420" s="272"/>
    </row>
    <row r="421" spans="1:13" s="1" customFormat="1" ht="12.75" customHeight="1" outlineLevel="1" x14ac:dyDescent="0.25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3" s="1" customFormat="1" ht="12.75" customHeight="1" outlineLevel="1" x14ac:dyDescent="0.25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1">IF(L422=0,0,K422/L422)</f>
        <v>1.5589285714285714</v>
      </c>
    </row>
    <row r="423" spans="1:13" s="1" customFormat="1" ht="12.75" customHeight="1" outlineLevel="1" x14ac:dyDescent="0.25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1"/>
        <v>1.1465714285714286</v>
      </c>
    </row>
    <row r="424" spans="1:13" s="1" customFormat="1" ht="12.75" customHeight="1" outlineLevel="1" x14ac:dyDescent="0.25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1"/>
        <v>3.0186666666666668</v>
      </c>
    </row>
    <row r="425" spans="1:13" s="1" customFormat="1" ht="12.75" customHeight="1" outlineLevel="1" x14ac:dyDescent="0.25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1"/>
        <v>2.6</v>
      </c>
    </row>
    <row r="426" spans="1:13" s="1" customFormat="1" ht="12.75" customHeight="1" outlineLevel="1" x14ac:dyDescent="0.25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1"/>
        <v>1.714</v>
      </c>
    </row>
    <row r="427" spans="1:13" s="1" customFormat="1" ht="12.75" customHeight="1" outlineLevel="1" x14ac:dyDescent="0.25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1"/>
        <v>2.1966666666666668</v>
      </c>
    </row>
    <row r="428" spans="1:13" s="1" customFormat="1" ht="12.75" customHeight="1" outlineLevel="1" x14ac:dyDescent="0.25">
      <c r="A428" s="322" t="s">
        <v>121</v>
      </c>
      <c r="B428" s="324"/>
      <c r="C428" s="324"/>
      <c r="D428" s="324"/>
      <c r="E428" s="324"/>
      <c r="F428" s="324"/>
      <c r="G428" s="324"/>
      <c r="H428" s="324"/>
      <c r="I428" s="324"/>
      <c r="J428" s="325"/>
      <c r="K428" s="255">
        <f>SUM(K421:K427)</f>
        <v>14846400</v>
      </c>
      <c r="L428" s="255">
        <f>SUM(L421:L427)</f>
        <v>7750000</v>
      </c>
      <c r="M428" s="165"/>
    </row>
    <row r="429" spans="1:13" ht="12" customHeight="1" outlineLevel="1" x14ac:dyDescent="0.2">
      <c r="A429" s="198">
        <v>45580</v>
      </c>
      <c r="B429" s="215">
        <v>45582</v>
      </c>
      <c r="C429" s="199" t="s">
        <v>136</v>
      </c>
      <c r="D429" s="184" t="s">
        <v>154</v>
      </c>
      <c r="E429" s="185">
        <v>45673</v>
      </c>
      <c r="F429" s="186" t="s">
        <v>128</v>
      </c>
      <c r="G429" s="202">
        <v>6.25E-2</v>
      </c>
      <c r="H429" s="202">
        <v>6.3E-2</v>
      </c>
      <c r="I429" s="194" t="s">
        <v>130</v>
      </c>
      <c r="J429" s="194" t="s">
        <v>130</v>
      </c>
      <c r="K429" s="216">
        <v>2105000</v>
      </c>
      <c r="L429" s="216">
        <v>0</v>
      </c>
      <c r="M429" s="188">
        <f t="shared" ref="M429:M435" si="72">IF(L429=0,0,K429/L429)</f>
        <v>0</v>
      </c>
    </row>
    <row r="430" spans="1:13" ht="12" customHeight="1" outlineLevel="1" x14ac:dyDescent="0.2">
      <c r="A430" s="198"/>
      <c r="B430" s="183"/>
      <c r="C430" s="199"/>
      <c r="D430" s="184" t="s">
        <v>267</v>
      </c>
      <c r="E430" s="185">
        <v>45932</v>
      </c>
      <c r="F430" s="186" t="s">
        <v>128</v>
      </c>
      <c r="G430" s="186">
        <v>6.0999999999999999E-2</v>
      </c>
      <c r="H430" s="287">
        <v>6.3E-2</v>
      </c>
      <c r="I430" s="288">
        <v>6.0999999999999999E-2</v>
      </c>
      <c r="J430" s="202">
        <v>6.0999999999999999E-2</v>
      </c>
      <c r="K430" s="289">
        <v>5018000</v>
      </c>
      <c r="L430" s="216">
        <v>2000000</v>
      </c>
      <c r="M430" s="188">
        <f t="shared" si="72"/>
        <v>2.5089999999999999</v>
      </c>
    </row>
    <row r="431" spans="1:13" ht="12.75" customHeight="1" outlineLevel="1" x14ac:dyDescent="0.2">
      <c r="A431" s="198"/>
      <c r="B431" s="185"/>
      <c r="C431" s="199"/>
      <c r="D431" s="184" t="s">
        <v>251</v>
      </c>
      <c r="E431" s="185">
        <v>47679</v>
      </c>
      <c r="F431" s="186">
        <v>6.5000000000000002E-2</v>
      </c>
      <c r="G431" s="186">
        <v>6.3799999999999996E-2</v>
      </c>
      <c r="H431" s="186">
        <v>6.5199999999999994E-2</v>
      </c>
      <c r="I431" s="187">
        <v>6.41988E-2</v>
      </c>
      <c r="J431" s="195">
        <v>6.4399999999999999E-2</v>
      </c>
      <c r="K431" s="216">
        <v>12083600</v>
      </c>
      <c r="L431" s="216">
        <v>7350000</v>
      </c>
      <c r="M431" s="188">
        <f t="shared" si="72"/>
        <v>1.6440272108843537</v>
      </c>
    </row>
    <row r="432" spans="1:13" ht="12.75" customHeight="1" outlineLevel="1" x14ac:dyDescent="0.25">
      <c r="A432" s="191"/>
      <c r="B432" s="189"/>
      <c r="C432" s="192"/>
      <c r="D432" s="184" t="s">
        <v>249</v>
      </c>
      <c r="E432" s="185">
        <v>49505</v>
      </c>
      <c r="F432" s="186">
        <v>6.7500000000000004E-2</v>
      </c>
      <c r="G432" s="186">
        <v>6.6699999999999995E-2</v>
      </c>
      <c r="H432" s="186">
        <v>6.8099999999999994E-2</v>
      </c>
      <c r="I432" s="196">
        <v>6.7098000000000005E-2</v>
      </c>
      <c r="J432" s="197">
        <v>6.7299999999999999E-2</v>
      </c>
      <c r="K432" s="216">
        <v>15212300</v>
      </c>
      <c r="L432" s="216">
        <v>11200000</v>
      </c>
      <c r="M432" s="188">
        <f t="shared" si="72"/>
        <v>1.3582410714285715</v>
      </c>
    </row>
    <row r="433" spans="1:13" ht="12.75" customHeight="1" outlineLevel="1" x14ac:dyDescent="0.25">
      <c r="A433" s="191"/>
      <c r="B433" s="189"/>
      <c r="C433" s="192"/>
      <c r="D433" s="184" t="s">
        <v>138</v>
      </c>
      <c r="E433" s="185">
        <v>50571</v>
      </c>
      <c r="F433" s="186">
        <v>7.1249999999999994E-2</v>
      </c>
      <c r="G433" s="186">
        <v>6.7500000000000004E-2</v>
      </c>
      <c r="H433" s="186">
        <v>6.9900000000000004E-2</v>
      </c>
      <c r="I433" s="187">
        <v>6.8099099999999996E-2</v>
      </c>
      <c r="J433" s="197">
        <v>6.83E-2</v>
      </c>
      <c r="K433" s="216">
        <v>3418500</v>
      </c>
      <c r="L433" s="216">
        <v>2100000</v>
      </c>
      <c r="M433" s="188">
        <f t="shared" si="72"/>
        <v>1.6278571428571429</v>
      </c>
    </row>
    <row r="434" spans="1:13" ht="12.75" customHeight="1" outlineLevel="1" x14ac:dyDescent="0.25">
      <c r="A434" s="191"/>
      <c r="B434" s="189"/>
      <c r="C434" s="192"/>
      <c r="D434" s="184" t="s">
        <v>137</v>
      </c>
      <c r="E434" s="185">
        <v>52397</v>
      </c>
      <c r="F434" s="186">
        <v>7.1249999999999994E-2</v>
      </c>
      <c r="G434" s="186">
        <v>6.8500000000000005E-2</v>
      </c>
      <c r="H434" s="186">
        <v>7.0000000000000007E-2</v>
      </c>
      <c r="I434" s="187">
        <v>6.8796300000000005E-2</v>
      </c>
      <c r="J434" s="195">
        <v>6.9000000000000006E-2</v>
      </c>
      <c r="K434" s="220">
        <v>2830900</v>
      </c>
      <c r="L434" s="220">
        <v>800000</v>
      </c>
      <c r="M434" s="188">
        <f t="shared" si="72"/>
        <v>3.5386250000000001</v>
      </c>
    </row>
    <row r="435" spans="1:13" ht="12.75" customHeight="1" outlineLevel="1" x14ac:dyDescent="0.25">
      <c r="A435" s="191"/>
      <c r="B435" s="200"/>
      <c r="C435" s="192"/>
      <c r="D435" s="184" t="s">
        <v>146</v>
      </c>
      <c r="E435" s="185">
        <v>56445</v>
      </c>
      <c r="F435" s="186">
        <v>6.8750000000000006E-2</v>
      </c>
      <c r="G435" s="186">
        <v>6.88E-2</v>
      </c>
      <c r="H435" s="186">
        <v>7.0300000000000001E-2</v>
      </c>
      <c r="I435" s="197">
        <v>6.9394800000000006E-2</v>
      </c>
      <c r="J435" s="196">
        <v>6.9699999999999998E-2</v>
      </c>
      <c r="K435" s="220">
        <v>3597400</v>
      </c>
      <c r="L435" s="220">
        <v>1550000</v>
      </c>
      <c r="M435" s="201">
        <f t="shared" si="72"/>
        <v>2.3209032258064517</v>
      </c>
    </row>
    <row r="436" spans="1:13" s="1" customFormat="1" ht="12.75" customHeight="1" outlineLevel="1" x14ac:dyDescent="0.25">
      <c r="A436" s="315" t="s">
        <v>121</v>
      </c>
      <c r="B436" s="316"/>
      <c r="C436" s="317"/>
      <c r="D436" s="317"/>
      <c r="E436" s="317"/>
      <c r="F436" s="317"/>
      <c r="G436" s="317"/>
      <c r="H436" s="317"/>
      <c r="I436" s="317"/>
      <c r="J436" s="318"/>
      <c r="K436" s="190">
        <f>SUM(K429:K435)</f>
        <v>44265700</v>
      </c>
      <c r="L436" s="190">
        <f>SUM(L429:L435)</f>
        <v>25000000</v>
      </c>
      <c r="M436" s="193"/>
    </row>
    <row r="437" spans="1:13" s="1" customFormat="1" ht="12.75" customHeight="1" outlineLevel="1" x14ac:dyDescent="0.25">
      <c r="A437" s="164">
        <v>45587</v>
      </c>
      <c r="B437" s="164">
        <v>45589</v>
      </c>
      <c r="C437" s="160" t="s">
        <v>136</v>
      </c>
      <c r="D437" s="172" t="s">
        <v>242</v>
      </c>
      <c r="E437" s="158">
        <v>45748</v>
      </c>
      <c r="F437" s="166" t="s">
        <v>128</v>
      </c>
      <c r="G437" s="258">
        <v>6.2E-2</v>
      </c>
      <c r="H437" s="166">
        <v>6.3E-2</v>
      </c>
      <c r="I437" s="166">
        <v>6.2100000000000002E-2</v>
      </c>
      <c r="J437" s="166">
        <v>6.2300000000000001E-2</v>
      </c>
      <c r="K437" s="256">
        <v>2715000</v>
      </c>
      <c r="L437" s="257">
        <v>2250000</v>
      </c>
      <c r="M437" s="170">
        <f>IF(L437=0,0,K437/L437)</f>
        <v>1.2066666666666668</v>
      </c>
    </row>
    <row r="438" spans="1:13" s="1" customFormat="1" ht="12.75" customHeight="1" outlineLevel="1" x14ac:dyDescent="0.25">
      <c r="A438" s="164"/>
      <c r="B438" s="164"/>
      <c r="C438" s="160"/>
      <c r="D438" s="172" t="s">
        <v>273</v>
      </c>
      <c r="E438" s="158">
        <v>45845</v>
      </c>
      <c r="F438" s="166" t="s">
        <v>128</v>
      </c>
      <c r="G438" s="258">
        <v>6.25E-2</v>
      </c>
      <c r="H438" s="166">
        <v>6.3500000000000001E-2</v>
      </c>
      <c r="I438" s="166">
        <v>6.25E-2</v>
      </c>
      <c r="J438" s="166">
        <v>6.25E-2</v>
      </c>
      <c r="K438" s="256">
        <v>3397000</v>
      </c>
      <c r="L438" s="257">
        <v>3050000</v>
      </c>
      <c r="M438" s="170">
        <f>IF(L438=0,0,K438/L438)</f>
        <v>1.1137704918032787</v>
      </c>
    </row>
    <row r="439" spans="1:13" s="1" customFormat="1" ht="12.75" customHeight="1" outlineLevel="1" x14ac:dyDescent="0.25">
      <c r="A439" s="164"/>
      <c r="B439" s="158"/>
      <c r="C439" s="160"/>
      <c r="D439" s="172" t="s">
        <v>150</v>
      </c>
      <c r="E439" s="158">
        <v>46218</v>
      </c>
      <c r="F439" s="166">
        <v>4.8750000000000002E-2</v>
      </c>
      <c r="G439" s="166">
        <v>6.3799999999999996E-2</v>
      </c>
      <c r="H439" s="166">
        <v>6.6299999999999998E-2</v>
      </c>
      <c r="I439" s="175">
        <v>6.4490099999999995E-2</v>
      </c>
      <c r="J439" s="175">
        <v>6.4699999999999994E-2</v>
      </c>
      <c r="K439" s="256">
        <v>1719400</v>
      </c>
      <c r="L439" s="256">
        <v>700000</v>
      </c>
      <c r="M439" s="170">
        <f t="shared" ref="M439:M443" si="73">IF(L439=0,0,K439/L439)</f>
        <v>2.4562857142857144</v>
      </c>
    </row>
    <row r="440" spans="1:13" s="1" customFormat="1" ht="12.75" customHeight="1" outlineLevel="1" x14ac:dyDescent="0.25">
      <c r="A440" s="156"/>
      <c r="B440" s="156"/>
      <c r="C440" s="156"/>
      <c r="D440" s="2" t="s">
        <v>151</v>
      </c>
      <c r="E440" s="158">
        <v>46949</v>
      </c>
      <c r="F440" s="177">
        <v>5.8749999999999997E-2</v>
      </c>
      <c r="G440" s="166">
        <v>6.4100000000000004E-2</v>
      </c>
      <c r="H440" s="166">
        <v>6.6799999999999998E-2</v>
      </c>
      <c r="I440" s="175">
        <v>6.4621799999999993E-2</v>
      </c>
      <c r="J440" s="175">
        <v>6.4799999999999996E-2</v>
      </c>
      <c r="K440" s="256">
        <v>2682500</v>
      </c>
      <c r="L440" s="256">
        <v>1000000</v>
      </c>
      <c r="M440" s="170">
        <f t="shared" si="73"/>
        <v>2.6825000000000001</v>
      </c>
    </row>
    <row r="441" spans="1:13" s="1" customFormat="1" ht="12.75" customHeight="1" outlineLevel="1" x14ac:dyDescent="0.25">
      <c r="A441" s="181"/>
      <c r="B441" s="156"/>
      <c r="C441" s="182"/>
      <c r="D441" s="172" t="s">
        <v>263</v>
      </c>
      <c r="E441" s="158">
        <v>49018</v>
      </c>
      <c r="F441" s="166">
        <v>6.3750000000000001E-2</v>
      </c>
      <c r="G441" s="166">
        <v>6.6500000000000004E-2</v>
      </c>
      <c r="H441" s="166">
        <v>6.8900000000000003E-2</v>
      </c>
      <c r="I441" s="175">
        <v>6.6798099999999999E-2</v>
      </c>
      <c r="J441" s="175">
        <v>6.7000000000000004E-2</v>
      </c>
      <c r="K441" s="256">
        <v>1140000</v>
      </c>
      <c r="L441" s="256">
        <v>900000</v>
      </c>
      <c r="M441" s="170">
        <f t="shared" si="73"/>
        <v>1.2666666666666666</v>
      </c>
    </row>
    <row r="442" spans="1:13" s="1" customFormat="1" ht="12.75" customHeight="1" outlineLevel="1" x14ac:dyDescent="0.25">
      <c r="A442" s="181"/>
      <c r="B442" s="156"/>
      <c r="C442" s="182"/>
      <c r="D442" s="172" t="s">
        <v>53</v>
      </c>
      <c r="E442" s="158">
        <v>50086</v>
      </c>
      <c r="F442" s="166">
        <v>6.0999999999999999E-2</v>
      </c>
      <c r="G442" s="166">
        <v>6.7699999999999996E-2</v>
      </c>
      <c r="H442" s="166">
        <v>7.0300000000000001E-2</v>
      </c>
      <c r="I442" s="175">
        <v>6.8265400000000004E-2</v>
      </c>
      <c r="J442" s="175">
        <v>6.83E-2</v>
      </c>
      <c r="K442" s="256">
        <v>864000</v>
      </c>
      <c r="L442" s="256">
        <v>150000</v>
      </c>
      <c r="M442" s="170">
        <f t="shared" si="73"/>
        <v>5.76</v>
      </c>
    </row>
    <row r="443" spans="1:13" s="1" customFormat="1" ht="12.75" customHeight="1" outlineLevel="1" x14ac:dyDescent="0.25">
      <c r="A443" s="181"/>
      <c r="B443" s="156"/>
      <c r="C443" s="182"/>
      <c r="D443" s="172" t="s">
        <v>142</v>
      </c>
      <c r="E443" s="158">
        <v>54772</v>
      </c>
      <c r="F443" s="166">
        <v>6.8750000000000006E-2</v>
      </c>
      <c r="G443" s="166">
        <v>6.9199999999999998E-2</v>
      </c>
      <c r="H443" s="166">
        <v>7.2300000000000003E-2</v>
      </c>
      <c r="I443" s="175">
        <v>6.9797300000000007E-2</v>
      </c>
      <c r="J443" s="175">
        <v>6.9900000000000004E-2</v>
      </c>
      <c r="K443" s="256">
        <v>4953000</v>
      </c>
      <c r="L443" s="256">
        <v>1950000</v>
      </c>
      <c r="M443" s="170">
        <f t="shared" si="73"/>
        <v>2.54</v>
      </c>
    </row>
    <row r="444" spans="1:13" s="1" customFormat="1" ht="12.75" customHeight="1" outlineLevel="1" x14ac:dyDescent="0.25">
      <c r="A444" s="322" t="s">
        <v>121</v>
      </c>
      <c r="B444" s="324"/>
      <c r="C444" s="324"/>
      <c r="D444" s="324"/>
      <c r="E444" s="324"/>
      <c r="F444" s="324"/>
      <c r="G444" s="324"/>
      <c r="H444" s="324"/>
      <c r="I444" s="324"/>
      <c r="J444" s="325"/>
      <c r="K444" s="255">
        <f>SUM(K437:K443)</f>
        <v>17470900</v>
      </c>
      <c r="L444" s="255">
        <f>SUM(L437:L443)</f>
        <v>10000000</v>
      </c>
      <c r="M444" s="165"/>
    </row>
    <row r="445" spans="1:13" ht="12.75" customHeight="1" x14ac:dyDescent="0.2">
      <c r="A445" s="237">
        <v>45589</v>
      </c>
      <c r="B445" s="238">
        <v>45595</v>
      </c>
      <c r="C445" s="239" t="s">
        <v>155</v>
      </c>
      <c r="D445" s="240" t="s">
        <v>275</v>
      </c>
      <c r="E445" s="241">
        <v>46675</v>
      </c>
      <c r="F445" s="242">
        <v>6.3E-2</v>
      </c>
      <c r="G445" s="242"/>
      <c r="H445" s="242"/>
      <c r="I445" s="194"/>
      <c r="J445" s="194"/>
      <c r="K445" s="243">
        <v>16313510</v>
      </c>
      <c r="L445" s="243">
        <f>K445</f>
        <v>16313510</v>
      </c>
      <c r="M445" s="244">
        <f>IF(L445=0,0,K445/L445)</f>
        <v>1</v>
      </c>
    </row>
    <row r="446" spans="1:13" ht="12.75" customHeight="1" x14ac:dyDescent="0.2">
      <c r="A446" s="245"/>
      <c r="B446" s="246"/>
      <c r="C446" s="247"/>
      <c r="D446" s="248" t="s">
        <v>276</v>
      </c>
      <c r="E446" s="249">
        <v>47771</v>
      </c>
      <c r="F446" s="250">
        <v>6.4000000000000001E-2</v>
      </c>
      <c r="G446" s="250"/>
      <c r="H446" s="250"/>
      <c r="I446" s="251"/>
      <c r="J446" s="251"/>
      <c r="K446" s="252">
        <v>3042834</v>
      </c>
      <c r="L446" s="252">
        <f>K446</f>
        <v>3042834</v>
      </c>
      <c r="M446" s="253">
        <f>IF(L446=0,0,K446/L446)</f>
        <v>1</v>
      </c>
    </row>
    <row r="447" spans="1:13" ht="12" customHeight="1" x14ac:dyDescent="0.25">
      <c r="A447" s="327" t="s">
        <v>121</v>
      </c>
      <c r="B447" s="316"/>
      <c r="C447" s="316"/>
      <c r="D447" s="316"/>
      <c r="E447" s="316"/>
      <c r="F447" s="316"/>
      <c r="G447" s="316"/>
      <c r="H447" s="316"/>
      <c r="I447" s="316"/>
      <c r="J447" s="328"/>
      <c r="K447" s="254">
        <f>SUM(K445:K446)</f>
        <v>19356344</v>
      </c>
      <c r="L447" s="254">
        <f>SUM(L445:L446)</f>
        <v>19356344</v>
      </c>
      <c r="M447" s="213"/>
    </row>
    <row r="448" spans="1:13" ht="12" customHeight="1" outlineLevel="1" x14ac:dyDescent="0.2">
      <c r="A448" s="198">
        <v>45594</v>
      </c>
      <c r="B448" s="215">
        <v>45596</v>
      </c>
      <c r="C448" s="199" t="s">
        <v>136</v>
      </c>
      <c r="D448" s="184" t="s">
        <v>277</v>
      </c>
      <c r="E448" s="185">
        <v>45686</v>
      </c>
      <c r="F448" s="186" t="s">
        <v>128</v>
      </c>
      <c r="G448" s="202">
        <v>6.3500000000000001E-2</v>
      </c>
      <c r="H448" s="202">
        <v>6.3500000000000001E-2</v>
      </c>
      <c r="I448" s="194" t="s">
        <v>130</v>
      </c>
      <c r="J448" s="194" t="s">
        <v>130</v>
      </c>
      <c r="K448" s="216">
        <v>2518000</v>
      </c>
      <c r="L448" s="216">
        <v>0</v>
      </c>
      <c r="M448" s="188">
        <f t="shared" ref="M448:M455" si="74">IF(L448=0,0,K448/L448)</f>
        <v>0</v>
      </c>
    </row>
    <row r="449" spans="1:13" ht="12" customHeight="1" outlineLevel="1" x14ac:dyDescent="0.2">
      <c r="A449" s="198"/>
      <c r="B449" s="183"/>
      <c r="C449" s="199"/>
      <c r="D449" s="184" t="s">
        <v>278</v>
      </c>
      <c r="E449" s="185">
        <v>45960</v>
      </c>
      <c r="F449" s="186" t="s">
        <v>128</v>
      </c>
      <c r="G449" s="186">
        <v>6.1499999999999999E-2</v>
      </c>
      <c r="H449" s="287">
        <v>6.2799999999999995E-2</v>
      </c>
      <c r="I449" s="288">
        <v>6.1499999999999999E-2</v>
      </c>
      <c r="J449" s="202">
        <v>6.1499999999999999E-2</v>
      </c>
      <c r="K449" s="289">
        <v>3525000</v>
      </c>
      <c r="L449" s="216">
        <v>3300000</v>
      </c>
      <c r="M449" s="188">
        <f t="shared" si="74"/>
        <v>1.0681818181818181</v>
      </c>
    </row>
    <row r="450" spans="1:13" ht="12.75" customHeight="1" outlineLevel="1" x14ac:dyDescent="0.2">
      <c r="A450" s="198"/>
      <c r="B450" s="185"/>
      <c r="C450" s="199"/>
      <c r="D450" s="184" t="s">
        <v>251</v>
      </c>
      <c r="E450" s="185">
        <v>47679</v>
      </c>
      <c r="F450" s="186">
        <v>6.5000000000000002E-2</v>
      </c>
      <c r="G450" s="186">
        <v>6.7000000000000004E-2</v>
      </c>
      <c r="H450" s="186">
        <v>6.9800000000000001E-2</v>
      </c>
      <c r="I450" s="187">
        <v>6.7695400000000003E-2</v>
      </c>
      <c r="J450" s="195">
        <v>6.8199999999999997E-2</v>
      </c>
      <c r="K450" s="216">
        <v>4761500</v>
      </c>
      <c r="L450" s="216">
        <v>3250000</v>
      </c>
      <c r="M450" s="188">
        <f t="shared" si="74"/>
        <v>1.4650769230769232</v>
      </c>
    </row>
    <row r="451" spans="1:13" ht="12.75" customHeight="1" outlineLevel="1" x14ac:dyDescent="0.25">
      <c r="A451" s="191"/>
      <c r="B451" s="189"/>
      <c r="C451" s="192"/>
      <c r="D451" s="184" t="s">
        <v>162</v>
      </c>
      <c r="E451" s="185">
        <v>47771</v>
      </c>
      <c r="F451" s="186">
        <v>7.3749999999999996E-2</v>
      </c>
      <c r="G451" s="186">
        <v>6.5600000000000006E-2</v>
      </c>
      <c r="H451" s="186">
        <v>6.9000000000000006E-2</v>
      </c>
      <c r="I451" s="202">
        <v>6.7191100000000004E-2</v>
      </c>
      <c r="J451" s="202">
        <v>6.8500000000000005E-2</v>
      </c>
      <c r="K451" s="216">
        <v>1967300</v>
      </c>
      <c r="L451" s="219">
        <v>1650000</v>
      </c>
      <c r="M451" s="188">
        <f t="shared" si="74"/>
        <v>1.1923030303030302</v>
      </c>
    </row>
    <row r="452" spans="1:13" ht="12.75" customHeight="1" outlineLevel="1" x14ac:dyDescent="0.25">
      <c r="A452" s="191"/>
      <c r="B452" s="189"/>
      <c r="C452" s="192"/>
      <c r="D452" s="184" t="s">
        <v>249</v>
      </c>
      <c r="E452" s="185">
        <v>49505</v>
      </c>
      <c r="F452" s="186">
        <v>6.7500000000000004E-2</v>
      </c>
      <c r="G452" s="186">
        <v>6.8699999999999997E-2</v>
      </c>
      <c r="H452" s="186">
        <v>7.0499999999999993E-2</v>
      </c>
      <c r="I452" s="196">
        <v>6.9398500000000002E-2</v>
      </c>
      <c r="J452" s="197">
        <v>6.9500000000000006E-2</v>
      </c>
      <c r="K452" s="216">
        <v>5701000</v>
      </c>
      <c r="L452" s="216">
        <v>2100000</v>
      </c>
      <c r="M452" s="188">
        <f t="shared" si="74"/>
        <v>2.7147619047619047</v>
      </c>
    </row>
    <row r="453" spans="1:13" ht="12.75" customHeight="1" outlineLevel="1" x14ac:dyDescent="0.25">
      <c r="A453" s="191"/>
      <c r="B453" s="189"/>
      <c r="C453" s="192"/>
      <c r="D453" s="184" t="s">
        <v>138</v>
      </c>
      <c r="E453" s="185">
        <v>50571</v>
      </c>
      <c r="F453" s="186">
        <v>7.1249999999999994E-2</v>
      </c>
      <c r="G453" s="186">
        <v>6.9800000000000001E-2</v>
      </c>
      <c r="H453" s="186">
        <v>7.1400000000000005E-2</v>
      </c>
      <c r="I453" s="187">
        <v>7.0480299999999996E-2</v>
      </c>
      <c r="J453" s="197">
        <v>7.0999999999999994E-2</v>
      </c>
      <c r="K453" s="216">
        <v>3189400</v>
      </c>
      <c r="L453" s="216">
        <v>3100000</v>
      </c>
      <c r="M453" s="188">
        <f t="shared" si="74"/>
        <v>1.0288387096774194</v>
      </c>
    </row>
    <row r="454" spans="1:13" ht="12.75" customHeight="1" outlineLevel="1" x14ac:dyDescent="0.25">
      <c r="A454" s="191"/>
      <c r="B454" s="189"/>
      <c r="C454" s="192"/>
      <c r="D454" s="184" t="s">
        <v>137</v>
      </c>
      <c r="E454" s="185">
        <v>52397</v>
      </c>
      <c r="F454" s="186">
        <v>7.1249999999999994E-2</v>
      </c>
      <c r="G454" s="186">
        <v>7.0199999999999999E-2</v>
      </c>
      <c r="H454" s="186">
        <v>7.1900000000000006E-2</v>
      </c>
      <c r="I454" s="187">
        <v>7.0566100000000007E-2</v>
      </c>
      <c r="J454" s="195">
        <v>7.0999999999999994E-2</v>
      </c>
      <c r="K454" s="220">
        <v>3209400</v>
      </c>
      <c r="L454" s="220">
        <v>3000000</v>
      </c>
      <c r="M454" s="188">
        <f t="shared" si="74"/>
        <v>1.0698000000000001</v>
      </c>
    </row>
    <row r="455" spans="1:13" ht="12.75" customHeight="1" outlineLevel="1" x14ac:dyDescent="0.25">
      <c r="A455" s="191"/>
      <c r="B455" s="200"/>
      <c r="C455" s="192"/>
      <c r="D455" s="184" t="s">
        <v>257</v>
      </c>
      <c r="E455" s="185">
        <v>60098</v>
      </c>
      <c r="F455" s="186">
        <v>6.8750000000000006E-2</v>
      </c>
      <c r="G455" s="186">
        <v>6.9599999999999995E-2</v>
      </c>
      <c r="H455" s="186">
        <v>7.2499999999999995E-2</v>
      </c>
      <c r="I455" s="197">
        <v>7.0594699999999996E-2</v>
      </c>
      <c r="J455" s="196">
        <v>7.0999999999999994E-2</v>
      </c>
      <c r="K455" s="220">
        <v>4708400</v>
      </c>
      <c r="L455" s="220">
        <v>2450000</v>
      </c>
      <c r="M455" s="201">
        <f t="shared" si="74"/>
        <v>1.921795918367347</v>
      </c>
    </row>
    <row r="456" spans="1:13" s="1" customFormat="1" ht="12.75" customHeight="1" outlineLevel="1" x14ac:dyDescent="0.25">
      <c r="A456" s="315" t="s">
        <v>121</v>
      </c>
      <c r="B456" s="316"/>
      <c r="C456" s="317"/>
      <c r="D456" s="317"/>
      <c r="E456" s="317"/>
      <c r="F456" s="317"/>
      <c r="G456" s="317"/>
      <c r="H456" s="317"/>
      <c r="I456" s="317"/>
      <c r="J456" s="318"/>
      <c r="K456" s="190">
        <f>SUM(K448:K455)</f>
        <v>29580000</v>
      </c>
      <c r="L456" s="190">
        <f>SUM(L448:L455)</f>
        <v>18850000</v>
      </c>
      <c r="M456" s="193"/>
    </row>
    <row r="457" spans="1:13" ht="10.5" x14ac:dyDescent="0.25">
      <c r="A457" s="329" t="s">
        <v>265</v>
      </c>
      <c r="B457" s="330"/>
      <c r="C457" s="330"/>
      <c r="D457" s="330"/>
      <c r="E457" s="330"/>
      <c r="F457" s="330"/>
      <c r="G457" s="330"/>
      <c r="H457" s="330"/>
      <c r="I457" s="330"/>
      <c r="J457" s="331"/>
      <c r="K457" s="275">
        <f>K418+K420+K428+K436+K444+K447+K456</f>
        <v>175168844</v>
      </c>
      <c r="L457" s="275">
        <f>L418+L420+L428+L436+L444+L447+L456</f>
        <v>107956344</v>
      </c>
      <c r="M457" s="276"/>
    </row>
    <row r="458" spans="1:13" ht="10.5" x14ac:dyDescent="0.25">
      <c r="A458" s="329" t="s">
        <v>274</v>
      </c>
      <c r="B458" s="330"/>
      <c r="C458" s="330"/>
      <c r="D458" s="330"/>
      <c r="E458" s="330"/>
      <c r="F458" s="330"/>
      <c r="G458" s="330"/>
      <c r="H458" s="330"/>
      <c r="I458" s="330"/>
      <c r="J458" s="331"/>
      <c r="K458" s="275">
        <f>K410+K457</f>
        <v>1914952274</v>
      </c>
      <c r="L458" s="275">
        <f>L410+L457</f>
        <v>974820574</v>
      </c>
      <c r="M458" s="213"/>
    </row>
    <row r="459" spans="1:13" x14ac:dyDescent="0.2">
      <c r="A459" s="164">
        <v>45601</v>
      </c>
      <c r="B459" s="164">
        <v>45603</v>
      </c>
      <c r="C459" s="160" t="s">
        <v>136</v>
      </c>
      <c r="D459" s="172" t="s">
        <v>245</v>
      </c>
      <c r="E459" s="158">
        <v>45806</v>
      </c>
      <c r="F459" s="166" t="s">
        <v>128</v>
      </c>
      <c r="G459" s="258">
        <v>6.2E-2</v>
      </c>
      <c r="H459" s="166">
        <v>6.3500000000000001E-2</v>
      </c>
      <c r="I459" s="166">
        <v>6.2E-2</v>
      </c>
      <c r="J459" s="166">
        <v>6.2E-2</v>
      </c>
      <c r="K459" s="256">
        <v>2225000</v>
      </c>
      <c r="L459" s="257">
        <v>2100000</v>
      </c>
      <c r="M459" s="170">
        <f>IF(L459=0,0,K459/L459)</f>
        <v>1.0595238095238095</v>
      </c>
    </row>
    <row r="460" spans="1:13" x14ac:dyDescent="0.2">
      <c r="A460" s="164"/>
      <c r="B460" s="164"/>
      <c r="C460" s="160"/>
      <c r="D460" s="172" t="s">
        <v>281</v>
      </c>
      <c r="E460" s="158">
        <v>45873</v>
      </c>
      <c r="F460" s="166" t="s">
        <v>128</v>
      </c>
      <c r="G460" s="258">
        <v>6.2199999999999998E-2</v>
      </c>
      <c r="H460" s="166">
        <v>6.4000000000000001E-2</v>
      </c>
      <c r="I460" s="166">
        <v>6.2439399999999999E-2</v>
      </c>
      <c r="J460" s="166">
        <v>6.25E-2</v>
      </c>
      <c r="K460" s="256">
        <v>3822000</v>
      </c>
      <c r="L460" s="257">
        <v>3600000</v>
      </c>
      <c r="M460" s="170">
        <f>IF(L460=0,0,K460/L460)</f>
        <v>1.0616666666666668</v>
      </c>
    </row>
    <row r="461" spans="1:13" x14ac:dyDescent="0.2">
      <c r="A461" s="164"/>
      <c r="B461" s="158"/>
      <c r="C461" s="160"/>
      <c r="D461" s="172" t="s">
        <v>150</v>
      </c>
      <c r="E461" s="158">
        <v>46218</v>
      </c>
      <c r="F461" s="166">
        <v>4.8750000000000002E-2</v>
      </c>
      <c r="G461" s="166">
        <v>6.5600000000000006E-2</v>
      </c>
      <c r="H461" s="166">
        <v>6.8000000000000005E-2</v>
      </c>
      <c r="I461" s="175">
        <v>6.6196199999999997E-2</v>
      </c>
      <c r="J461" s="175">
        <v>6.6600000000000006E-2</v>
      </c>
      <c r="K461" s="256">
        <v>2626500</v>
      </c>
      <c r="L461" s="256">
        <v>2250000</v>
      </c>
      <c r="M461" s="170">
        <f t="shared" ref="M461:M465" si="75">IF(L461=0,0,K461/L461)</f>
        <v>1.1673333333333333</v>
      </c>
    </row>
    <row r="462" spans="1:13" ht="10.5" x14ac:dyDescent="0.25">
      <c r="A462" s="156"/>
      <c r="B462" s="156"/>
      <c r="C462" s="156"/>
      <c r="D462" s="2" t="s">
        <v>151</v>
      </c>
      <c r="E462" s="158">
        <v>46949</v>
      </c>
      <c r="F462" s="177">
        <v>5.8749999999999997E-2</v>
      </c>
      <c r="G462" s="166">
        <v>6.5299999999999997E-2</v>
      </c>
      <c r="H462" s="166">
        <v>6.8099999999999994E-2</v>
      </c>
      <c r="I462" s="175">
        <v>6.5962999999999994E-2</v>
      </c>
      <c r="J462" s="175">
        <v>6.6600000000000006E-2</v>
      </c>
      <c r="K462" s="256">
        <v>1233000</v>
      </c>
      <c r="L462" s="256">
        <v>800000</v>
      </c>
      <c r="M462" s="170">
        <f t="shared" si="75"/>
        <v>1.54125</v>
      </c>
    </row>
    <row r="463" spans="1:13" ht="10.5" x14ac:dyDescent="0.25">
      <c r="A463" s="181"/>
      <c r="B463" s="156"/>
      <c r="C463" s="182"/>
      <c r="D463" s="172" t="s">
        <v>53</v>
      </c>
      <c r="E463" s="158">
        <v>50086</v>
      </c>
      <c r="F463" s="166">
        <v>6.0999999999999999E-2</v>
      </c>
      <c r="G463" s="166">
        <v>6.8199999999999997E-2</v>
      </c>
      <c r="H463" s="166">
        <v>6.9599999999999995E-2</v>
      </c>
      <c r="I463" s="175">
        <v>6.8479999999999999E-2</v>
      </c>
      <c r="J463" s="175">
        <v>6.8500000000000005E-2</v>
      </c>
      <c r="K463" s="256">
        <v>424500</v>
      </c>
      <c r="L463" s="256">
        <v>150000</v>
      </c>
      <c r="M463" s="170">
        <f t="shared" si="75"/>
        <v>2.83</v>
      </c>
    </row>
    <row r="464" spans="1:13" ht="10.5" x14ac:dyDescent="0.25">
      <c r="A464" s="181"/>
      <c r="B464" s="156"/>
      <c r="C464" s="182"/>
      <c r="D464" s="2" t="s">
        <v>152</v>
      </c>
      <c r="E464" s="158">
        <v>51697</v>
      </c>
      <c r="F464" s="177">
        <v>6.6250000000000003E-2</v>
      </c>
      <c r="G464" s="166">
        <v>6.8199999999999997E-2</v>
      </c>
      <c r="H464" s="166">
        <v>7.0999999999999994E-2</v>
      </c>
      <c r="I464" s="175">
        <v>6.96967E-2</v>
      </c>
      <c r="J464" s="166">
        <v>7.0000000000000007E-2</v>
      </c>
      <c r="K464" s="256">
        <v>2353600</v>
      </c>
      <c r="L464" s="256">
        <v>900000</v>
      </c>
      <c r="M464" s="170">
        <f t="shared" si="75"/>
        <v>2.6151111111111112</v>
      </c>
    </row>
    <row r="465" spans="1:13" ht="10.5" x14ac:dyDescent="0.25">
      <c r="A465" s="181"/>
      <c r="B465" s="181"/>
      <c r="C465" s="181"/>
      <c r="D465" s="172" t="s">
        <v>142</v>
      </c>
      <c r="E465" s="158">
        <v>54772</v>
      </c>
      <c r="F465" s="166">
        <v>6.8750000000000006E-2</v>
      </c>
      <c r="G465" s="166">
        <v>6.9400000000000003E-2</v>
      </c>
      <c r="H465" s="166">
        <v>7.1300000000000002E-2</v>
      </c>
      <c r="I465" s="175">
        <v>6.9979799999999995E-2</v>
      </c>
      <c r="J465" s="175">
        <v>7.0199999999999999E-2</v>
      </c>
      <c r="K465" s="256">
        <v>3580600</v>
      </c>
      <c r="L465" s="256">
        <v>400000</v>
      </c>
      <c r="M465" s="170">
        <f t="shared" si="75"/>
        <v>8.9514999999999993</v>
      </c>
    </row>
    <row r="466" spans="1:13" ht="10.5" x14ac:dyDescent="0.25">
      <c r="A466" s="322" t="s">
        <v>121</v>
      </c>
      <c r="B466" s="324"/>
      <c r="C466" s="324"/>
      <c r="D466" s="324"/>
      <c r="E466" s="324"/>
      <c r="F466" s="324"/>
      <c r="G466" s="324"/>
      <c r="H466" s="324"/>
      <c r="I466" s="324"/>
      <c r="J466" s="325"/>
      <c r="K466" s="255">
        <f>SUM(K459:K465)</f>
        <v>16265200</v>
      </c>
      <c r="L466" s="255">
        <f>SUM(L459:L465)</f>
        <v>10200000</v>
      </c>
      <c r="M466" s="165"/>
    </row>
    <row r="467" spans="1:13" ht="10.5" x14ac:dyDescent="0.25">
      <c r="A467" s="319" t="s">
        <v>279</v>
      </c>
      <c r="B467" s="320"/>
      <c r="C467" s="320"/>
      <c r="D467" s="320"/>
      <c r="E467" s="320"/>
      <c r="F467" s="320"/>
      <c r="G467" s="320"/>
      <c r="H467" s="320"/>
      <c r="I467" s="320"/>
      <c r="J467" s="321"/>
      <c r="K467" s="173">
        <f>K466</f>
        <v>16265200</v>
      </c>
      <c r="L467" s="173">
        <f>L466</f>
        <v>10200000</v>
      </c>
      <c r="M467" s="105"/>
    </row>
    <row r="468" spans="1:13" ht="10.5" x14ac:dyDescent="0.25">
      <c r="A468" s="319" t="s">
        <v>280</v>
      </c>
      <c r="B468" s="320"/>
      <c r="C468" s="320"/>
      <c r="D468" s="320"/>
      <c r="E468" s="320"/>
      <c r="F468" s="320"/>
      <c r="G468" s="320"/>
      <c r="H468" s="320"/>
      <c r="I468" s="320"/>
      <c r="J468" s="321"/>
      <c r="K468" s="173">
        <f>K458+K467</f>
        <v>1931217474</v>
      </c>
      <c r="L468" s="173">
        <f>L458+L467</f>
        <v>985020574</v>
      </c>
      <c r="M468" s="165"/>
    </row>
  </sheetData>
  <mergeCells count="92">
    <mergeCell ref="A466:J466"/>
    <mergeCell ref="A467:J467"/>
    <mergeCell ref="A468:J468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B30:B33"/>
    <mergeCell ref="C30:C33"/>
    <mergeCell ref="A34:J34"/>
    <mergeCell ref="A92:J92"/>
    <mergeCell ref="A100:J100"/>
    <mergeCell ref="A84:J84"/>
    <mergeCell ref="A111:J111"/>
    <mergeCell ref="A108:J108"/>
    <mergeCell ref="A129:J129"/>
    <mergeCell ref="A120:J120"/>
    <mergeCell ref="A121:J121"/>
    <mergeCell ref="A119:J119"/>
    <mergeCell ref="A275:J275"/>
    <mergeCell ref="A176:J176"/>
    <mergeCell ref="A180:J180"/>
    <mergeCell ref="A204:J204"/>
    <mergeCell ref="A236:J236"/>
    <mergeCell ref="A257:J257"/>
    <mergeCell ref="A219:J219"/>
    <mergeCell ref="A265:J265"/>
    <mergeCell ref="A177:J177"/>
    <mergeCell ref="A178:J178"/>
    <mergeCell ref="A196:J196"/>
    <mergeCell ref="A249:J249"/>
    <mergeCell ref="A273:J273"/>
    <mergeCell ref="A274:J274"/>
    <mergeCell ref="A237:J237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6:J166"/>
    <mergeCell ref="A174:J174"/>
    <mergeCell ref="A338:J338"/>
    <mergeCell ref="A364:J364"/>
    <mergeCell ref="A354:J354"/>
    <mergeCell ref="A365:J365"/>
    <mergeCell ref="A389:J389"/>
    <mergeCell ref="A374:J374"/>
    <mergeCell ref="A356:J356"/>
    <mergeCell ref="A366:J366"/>
    <mergeCell ref="A346:J346"/>
    <mergeCell ref="A418:J418"/>
    <mergeCell ref="A457:J457"/>
    <mergeCell ref="A458:J458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436:J436"/>
    <mergeCell ref="A444:J444"/>
    <mergeCell ref="A456:J456"/>
    <mergeCell ref="A447:J447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2024-11-11T04:08:27Z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