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C31865D-9FBB-4023-B69F-1A8519F7CFD5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1" i="1" l="1"/>
  <c r="K221" i="1"/>
  <c r="L211" i="1"/>
  <c r="K211" i="1"/>
  <c r="L220" i="1" l="1"/>
  <c r="K220" i="1"/>
  <c r="L219" i="1"/>
  <c r="K219" i="1"/>
  <c r="M218" i="1"/>
  <c r="M217" i="1"/>
  <c r="M216" i="1"/>
  <c r="M215" i="1"/>
  <c r="M214" i="1"/>
  <c r="M213" i="1"/>
  <c r="M212" i="1"/>
  <c r="M204" i="1"/>
  <c r="L209" i="1"/>
  <c r="K209" i="1"/>
  <c r="M208" i="1"/>
  <c r="M207" i="1"/>
  <c r="M206" i="1"/>
  <c r="M205" i="1"/>
  <c r="M203" i="1"/>
  <c r="M202" i="1"/>
  <c r="M201" i="1"/>
  <c r="L200" i="1"/>
  <c r="K200" i="1"/>
  <c r="M199" i="1"/>
  <c r="M198" i="1"/>
  <c r="M197" i="1"/>
  <c r="M196" i="1"/>
  <c r="M195" i="1"/>
  <c r="M194" i="1"/>
  <c r="M193" i="1"/>
  <c r="L192" i="1"/>
  <c r="K192" i="1"/>
  <c r="M191" i="1"/>
  <c r="M190" i="1"/>
  <c r="M189" i="1"/>
  <c r="M188" i="1"/>
  <c r="M187" i="1"/>
  <c r="M186" i="1"/>
  <c r="M185" i="1"/>
  <c r="L184" i="1"/>
  <c r="K184" i="1"/>
  <c r="M183" i="1"/>
  <c r="M182" i="1"/>
  <c r="M181" i="1"/>
  <c r="M180" i="1"/>
  <c r="M179" i="1"/>
  <c r="M178" i="1"/>
  <c r="M177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210" i="1" l="1"/>
  <c r="L210" i="1"/>
  <c r="L175" i="1"/>
  <c r="K175" i="1"/>
  <c r="K154" i="1"/>
  <c r="L154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K120" i="1" l="1"/>
  <c r="L120" i="1"/>
  <c r="L121" i="1" s="1"/>
  <c r="L29" i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K176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L155" i="1" l="1"/>
  <c r="L176" i="1"/>
  <c r="K121" i="1"/>
  <c r="K155" i="1"/>
  <c r="K75" i="1"/>
  <c r="L75" i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<sst xmlns="http://schemas.openxmlformats.org/spreadsheetml/2006/main" count="616" uniqueCount="211">
  <si>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</si>
  <si>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</si>
  <si>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</si>
  <si>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</si>
  <si>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</si>
  <si>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</si>
  <si>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</si>
  <si>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</si>
  <si>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</si>
  <si>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</si>
  <si>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</si>
  <si>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</si>
  <si>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</si>
  <si>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</si>
  <si>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</si>
  <si>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</si>
  <si>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</si>
  <si>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</si>
  <si>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</si>
  <si>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</si>
  <si>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</si>
  <si>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</si>
  <si>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</si>
  <si>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</si>
  <si>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</si>
  <si>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</si>
  <si>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</si>
  <si>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</si>
  <si>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</si>
  <si>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</si>
  <si>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</si>
  <si>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</si>
  <si>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</si>
  <si>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</si>
  <si>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</si>
  <si>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</si>
  <si>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</si>
  <si>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</si>
  <si>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</si>
  <si>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</si>
  <si>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</si>
  <si>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</si>
  <si>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</si>
  <si>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</si>
  <si>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</si>
  <si>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</si>
  <si>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</si>
  <si>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</si>
  <si>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</si>
  <si>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</si>
  <si>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</si>
  <si>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</si>
  <si>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</si>
  <si>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</si>
  <si>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</si>
  <si>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</si>
  <si>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</si>
  <si>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</si>
  <si>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</si>
  <si>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</si>
  <si>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</si>
  <si>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</si>
  <si>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</si>
  <si>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</si>
  <si>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</si>
  <si>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</si>
  <si>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</si>
  <si>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</si>
  <si>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</si>
  <si>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</si>
  <si>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</si>
  <si>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</si>
  <si>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</si>
  <si>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</si>
  <si>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</si>
  <si>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</si>
  <si>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</si>
  <si>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</si>
  <si>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</si>
  <si>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</si>
  <si>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</si>
  <si>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</si>
  <si>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</si>
  <si>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</si>
  <si>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</si>
  <si>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</si>
  <si>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</si>
  <si>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</si>
  <si>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</si>
  <si>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</si>
  <si>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</si>
  <si>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</si>
  <si>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</si>
  <si>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</si>
  <si>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</si>
  <si>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</si>
  <si>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</si>
  <si>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</si>
  <si>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</si>
  <si>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</si>
  <si>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</si>
  <si>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</si>
  <si>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</si>
  <si>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</si>
  <si>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</si>
  <si>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</si>
  <si>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</si>
  <si>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</si>
  <si>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</si>
  <si>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</si>
  <si>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</si>
  <si>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</si>
  <si>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</si>
  <si>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</si>
  <si>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</si>
  <si>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</si>
  <si>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</si>
  <si>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</si>
  <si>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</si>
  <si>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</si>
  <si>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</si>
  <si>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</si>
  <si>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</si>
  <si>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</si>
  <si>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</si>
  <si>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</si>
  <si>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</si>
  <si>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</si>
  <si>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</si>
  <si>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</si>
  <si>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</si>
  <si>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</si>
  <si>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</si>
  <si>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</si>
  <si>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</si>
  <si>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</si>
  <si>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</si>
  <si>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</si>
  <si>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</si>
  <si>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</si>
  <si>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</si>
  <si>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</si>
  <si>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</si>
  <si>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</si>
  <si>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</si>
  <si>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</si>
  <si>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</si>
  <si>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</si>
  <si>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</si>
  <si>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</si>
  <si>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</si>
  <si>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</si>
  <si>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</si>
  <si>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</si>
  <si>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</si>
  <si>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</si>
  <si>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</si>
  <si>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</si>
  <si>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</si>
  <si>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</si>
  <si>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</si>
  <si>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</si>
  <si>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</si>
  <si>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</si>
  <si>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</si>
  <si>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</si>
  <si>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</si>
  <si>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</si>
  <si>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</si>
  <si>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</si>
  <si>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</si>
  <si>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</si>
  <si>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</si>
  <si>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</si>
  <si>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</si>
  <si>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</si>
  <si>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</si>
  <si>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</si>
  <si>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</si>
  <si>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</si>
  <si>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</si>
  <si>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</si>
  <si>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</si>
  <si>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</si>
  <si>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</si>
  <si>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</si>
  <si>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</si>
  <si>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</si>
  <si>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</si>
  <si>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</si>
  <si>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</si>
  <si>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</si>
  <si>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</si>
  <si>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</si>
  <si>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</si>
  <si>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</si>
  <si>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</si>
  <si>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</si>
  <si>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</si>
  <si>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</si>
  <si>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</si>
  <si>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</si>
  <si>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</si>
  <si>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</si>
  <si>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</si>
  <si>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</si>
  <si>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</si>
  <si>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</si>
  <si>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</si>
  <si>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G r a n d   T o t a l   s . d .  T a n g g a l   6   b u l a n   J u n i   2 0 2 4</t>
  </si>
  <si>
    <t>SPNS03032025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</si>
</sst>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74">
        <v>41016</v>
      </c>
      <c r="B78" s="276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75"/>
      <c r="B79" s="277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75"/>
      <c r="B80" s="277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75"/>
      <c r="B81" s="277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78" t="s">
        <v>73</v>
      </c>
      <c r="O250" s="279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28"/>
  <sheetViews>
    <sheetView showGridLines="0" tabSelected="1" zoomScale="80" zoomScaleNormal="80" zoomScaleSheetLayoutView="115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P17" sqref="P16:P17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291" t="s">
        <v>129</v>
      </c>
      <c r="M2" s="291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287" t="s">
        <v>121</v>
      </c>
      <c r="B11" s="289"/>
      <c r="C11" s="289"/>
      <c r="D11" s="289"/>
      <c r="E11" s="289"/>
      <c r="F11" s="289"/>
      <c r="G11" s="289"/>
      <c r="H11" s="289"/>
      <c r="I11" s="289"/>
      <c r="J11" s="290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280" t="s">
        <v>121</v>
      </c>
      <c r="B19" s="281"/>
      <c r="C19" s="282"/>
      <c r="D19" s="282"/>
      <c r="E19" s="282"/>
      <c r="F19" s="282"/>
      <c r="G19" s="282"/>
      <c r="H19" s="282"/>
      <c r="I19" s="282"/>
      <c r="J19" s="283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287" t="s">
        <v>121</v>
      </c>
      <c r="B26" s="289"/>
      <c r="C26" s="289"/>
      <c r="D26" s="289"/>
      <c r="E26" s="289"/>
      <c r="F26" s="289"/>
      <c r="G26" s="289"/>
      <c r="H26" s="289"/>
      <c r="I26" s="289"/>
      <c r="J26" s="290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292">
        <v>45280</v>
      </c>
      <c r="B27" s="292">
        <v>45287</v>
      </c>
      <c r="C27" s="294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293"/>
      <c r="B28" s="293"/>
      <c r="C28" s="295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296" t="s">
        <v>121</v>
      </c>
      <c r="B29" s="297"/>
      <c r="C29" s="297"/>
      <c r="D29" s="297"/>
      <c r="E29" s="297"/>
      <c r="F29" s="297"/>
      <c r="G29" s="297"/>
      <c r="H29" s="297"/>
      <c r="I29" s="297"/>
      <c r="J29" s="298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299">
        <v>45282</v>
      </c>
      <c r="B30" s="299">
        <v>45288</v>
      </c>
      <c r="C30" s="294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00"/>
      <c r="B31" s="300"/>
      <c r="C31" s="302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00"/>
      <c r="B32" s="300"/>
      <c r="C32" s="302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01"/>
      <c r="B33" s="301"/>
      <c r="C33" s="295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296" t="s">
        <v>121</v>
      </c>
      <c r="B34" s="297"/>
      <c r="C34" s="297"/>
      <c r="D34" s="297"/>
      <c r="E34" s="297"/>
      <c r="F34" s="297"/>
      <c r="G34" s="297"/>
      <c r="H34" s="297"/>
      <c r="I34" s="297"/>
      <c r="J34" s="298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280" t="s">
        <v>121</v>
      </c>
      <c r="B42" s="281"/>
      <c r="C42" s="282"/>
      <c r="D42" s="282"/>
      <c r="E42" s="282"/>
      <c r="F42" s="282"/>
      <c r="G42" s="282"/>
      <c r="H42" s="282"/>
      <c r="I42" s="282"/>
      <c r="J42" s="283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280" t="s">
        <v>121</v>
      </c>
      <c r="B49" s="282"/>
      <c r="C49" s="282"/>
      <c r="D49" s="282"/>
      <c r="E49" s="282"/>
      <c r="F49" s="282"/>
      <c r="G49" s="282"/>
      <c r="H49" s="282"/>
      <c r="I49" s="282"/>
      <c r="J49" s="283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287" t="s">
        <v>121</v>
      </c>
      <c r="B57" s="289"/>
      <c r="C57" s="289"/>
      <c r="D57" s="289"/>
      <c r="E57" s="289"/>
      <c r="F57" s="289"/>
      <c r="G57" s="289"/>
      <c r="H57" s="289"/>
      <c r="I57" s="289"/>
      <c r="J57" s="290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280" t="s">
        <v>121</v>
      </c>
      <c r="B65" s="281"/>
      <c r="C65" s="282"/>
      <c r="D65" s="282"/>
      <c r="E65" s="282"/>
      <c r="F65" s="282"/>
      <c r="G65" s="282"/>
      <c r="H65" s="282"/>
      <c r="I65" s="282"/>
      <c r="J65" s="283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287" t="s">
        <v>121</v>
      </c>
      <c r="B73" s="289"/>
      <c r="C73" s="289"/>
      <c r="D73" s="289"/>
      <c r="E73" s="289"/>
      <c r="F73" s="289"/>
      <c r="G73" s="289"/>
      <c r="H73" s="289"/>
      <c r="I73" s="289"/>
      <c r="J73" s="290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284" t="s">
        <v>143</v>
      </c>
      <c r="B74" s="285"/>
      <c r="C74" s="285"/>
      <c r="D74" s="285"/>
      <c r="E74" s="285"/>
      <c r="F74" s="285"/>
      <c r="G74" s="285"/>
      <c r="H74" s="285"/>
      <c r="I74" s="285"/>
      <c r="J74" s="286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284" t="s">
        <v>161</v>
      </c>
      <c r="B75" s="285"/>
      <c r="C75" s="285"/>
      <c r="D75" s="285"/>
      <c r="E75" s="285"/>
      <c r="F75" s="285"/>
      <c r="G75" s="285"/>
      <c r="H75" s="285"/>
      <c r="I75" s="285"/>
      <c r="J75" s="286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280" t="s">
        <v>121</v>
      </c>
      <c r="B84" s="281"/>
      <c r="C84" s="282"/>
      <c r="D84" s="282"/>
      <c r="E84" s="282"/>
      <c r="F84" s="282"/>
      <c r="G84" s="282"/>
      <c r="H84" s="282"/>
      <c r="I84" s="282"/>
      <c r="J84" s="283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287" t="s">
        <v>121</v>
      </c>
      <c r="B92" s="289"/>
      <c r="C92" s="289"/>
      <c r="D92" s="289"/>
      <c r="E92" s="289"/>
      <c r="F92" s="289"/>
      <c r="G92" s="289"/>
      <c r="H92" s="289"/>
      <c r="I92" s="289"/>
      <c r="J92" s="290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280" t="s">
        <v>121</v>
      </c>
      <c r="B100" s="281"/>
      <c r="C100" s="282"/>
      <c r="D100" s="282"/>
      <c r="E100" s="282"/>
      <c r="F100" s="282"/>
      <c r="G100" s="282"/>
      <c r="H100" s="282"/>
      <c r="I100" s="282"/>
      <c r="J100" s="283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287" t="s">
        <v>121</v>
      </c>
      <c r="B108" s="289"/>
      <c r="C108" s="289"/>
      <c r="D108" s="289"/>
      <c r="E108" s="289"/>
      <c r="F108" s="289"/>
      <c r="G108" s="289"/>
      <c r="H108" s="289"/>
      <c r="I108" s="289"/>
      <c r="J108" s="290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03" t="s">
        <v>121</v>
      </c>
      <c r="B111" s="281"/>
      <c r="C111" s="281"/>
      <c r="D111" s="281"/>
      <c r="E111" s="281"/>
      <c r="F111" s="281"/>
      <c r="G111" s="281"/>
      <c r="H111" s="281"/>
      <c r="I111" s="281"/>
      <c r="J111" s="304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280" t="s">
        <v>121</v>
      </c>
      <c r="B119" s="281"/>
      <c r="C119" s="282"/>
      <c r="D119" s="282"/>
      <c r="E119" s="282"/>
      <c r="F119" s="282"/>
      <c r="G119" s="282"/>
      <c r="H119" s="282"/>
      <c r="I119" s="282"/>
      <c r="J119" s="283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284" t="s">
        <v>164</v>
      </c>
      <c r="B120" s="285"/>
      <c r="C120" s="285"/>
      <c r="D120" s="285"/>
      <c r="E120" s="285"/>
      <c r="F120" s="285"/>
      <c r="G120" s="285"/>
      <c r="H120" s="285"/>
      <c r="I120" s="285"/>
      <c r="J120" s="286"/>
      <c r="K120" s="255">
        <f>K92+K100+K108+K111+K119</f>
        <v>181122702</v>
      </c>
      <c r="L120" s="255">
        <f>L92+L100+L108+L111+L119</f>
        <v>95070702</v>
      </c>
      <c r="M120" s="165"/>
    </row>
    <row r="121" spans="1:13" s="1" customFormat="1" ht="12.75" customHeight="1" outlineLevel="1" x14ac:dyDescent="0.25">
      <c r="A121" s="284" t="s">
        <v>182</v>
      </c>
      <c r="B121" s="285"/>
      <c r="C121" s="285"/>
      <c r="D121" s="285"/>
      <c r="E121" s="285"/>
      <c r="F121" s="285"/>
      <c r="G121" s="285"/>
      <c r="H121" s="285"/>
      <c r="I121" s="285"/>
      <c r="J121" s="286"/>
      <c r="K121" s="255">
        <f>K74+K120</f>
        <v>452177802</v>
      </c>
      <c r="L121" s="255">
        <f>L64+L120</f>
        <v>100220702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287" t="s">
        <v>121</v>
      </c>
      <c r="B129" s="289"/>
      <c r="C129" s="289"/>
      <c r="D129" s="289"/>
      <c r="E129" s="289"/>
      <c r="F129" s="289"/>
      <c r="G129" s="289"/>
      <c r="H129" s="289"/>
      <c r="I129" s="289"/>
      <c r="J129" s="290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280" t="s">
        <v>121</v>
      </c>
      <c r="B137" s="281"/>
      <c r="C137" s="282"/>
      <c r="D137" s="282"/>
      <c r="E137" s="282"/>
      <c r="F137" s="282"/>
      <c r="G137" s="282"/>
      <c r="H137" s="282"/>
      <c r="I137" s="282"/>
      <c r="J137" s="283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287" t="s">
        <v>121</v>
      </c>
      <c r="B145" s="289"/>
      <c r="C145" s="289"/>
      <c r="D145" s="289"/>
      <c r="E145" s="289"/>
      <c r="F145" s="289"/>
      <c r="G145" s="289"/>
      <c r="H145" s="289"/>
      <c r="I145" s="289"/>
      <c r="J145" s="290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280" t="s">
        <v>121</v>
      </c>
      <c r="B153" s="281"/>
      <c r="C153" s="282"/>
      <c r="D153" s="282"/>
      <c r="E153" s="282"/>
      <c r="F153" s="282"/>
      <c r="G153" s="282"/>
      <c r="H153" s="282"/>
      <c r="I153" s="282"/>
      <c r="J153" s="283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284" t="s">
        <v>188</v>
      </c>
      <c r="B154" s="285"/>
      <c r="C154" s="285"/>
      <c r="D154" s="285"/>
      <c r="E154" s="285"/>
      <c r="F154" s="285"/>
      <c r="G154" s="285"/>
      <c r="H154" s="285"/>
      <c r="I154" s="285"/>
      <c r="J154" s="286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284" t="s">
        <v>191</v>
      </c>
      <c r="B155" s="285"/>
      <c r="C155" s="285"/>
      <c r="D155" s="285"/>
      <c r="E155" s="285"/>
      <c r="F155" s="285"/>
      <c r="G155" s="285"/>
      <c r="H155" s="285"/>
      <c r="I155" s="285"/>
      <c r="J155" s="286"/>
      <c r="K155" s="173">
        <f>K74+K120+K154</f>
        <v>581574002</v>
      </c>
      <c r="L155" s="173">
        <f>L74+L120+L154</f>
        <v>301682602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287" t="s">
        <v>121</v>
      </c>
      <c r="B158" s="288"/>
      <c r="C158" s="289"/>
      <c r="D158" s="289"/>
      <c r="E158" s="289"/>
      <c r="F158" s="289"/>
      <c r="G158" s="289"/>
      <c r="H158" s="289"/>
      <c r="I158" s="289"/>
      <c r="J158" s="290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287" t="s">
        <v>121</v>
      </c>
      <c r="B166" s="289"/>
      <c r="C166" s="289"/>
      <c r="D166" s="289"/>
      <c r="E166" s="289"/>
      <c r="F166" s="289"/>
      <c r="G166" s="289"/>
      <c r="H166" s="289"/>
      <c r="I166" s="289"/>
      <c r="J166" s="290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287" t="s">
        <v>121</v>
      </c>
      <c r="B174" s="288"/>
      <c r="C174" s="289"/>
      <c r="D174" s="289"/>
      <c r="E174" s="289"/>
      <c r="F174" s="289"/>
      <c r="G174" s="289"/>
      <c r="H174" s="289"/>
      <c r="I174" s="289"/>
      <c r="J174" s="290"/>
      <c r="K174" s="176">
        <f>SUM(K167:K173)</f>
        <v>7961300</v>
      </c>
      <c r="L174" s="176">
        <f>SUM(L167:L173)</f>
        <v>5925000</v>
      </c>
      <c r="M174" s="272"/>
    </row>
    <row r="175" spans="1:13" ht="10.5" x14ac:dyDescent="0.25">
      <c r="A175" s="284" t="s">
        <v>198</v>
      </c>
      <c r="B175" s="285"/>
      <c r="C175" s="285"/>
      <c r="D175" s="285"/>
      <c r="E175" s="285"/>
      <c r="F175" s="285"/>
      <c r="G175" s="285"/>
      <c r="H175" s="285"/>
      <c r="I175" s="285"/>
      <c r="J175" s="286"/>
      <c r="K175" s="173">
        <f>K158+K166+K174</f>
        <v>45588450</v>
      </c>
      <c r="L175" s="173">
        <f>L158+L166+L174</f>
        <v>32359250</v>
      </c>
      <c r="M175" s="165"/>
    </row>
    <row r="176" spans="1:13" ht="10.5" x14ac:dyDescent="0.25">
      <c r="A176" s="284" t="s">
        <v>199</v>
      </c>
      <c r="B176" s="285"/>
      <c r="C176" s="285"/>
      <c r="D176" s="285"/>
      <c r="E176" s="285"/>
      <c r="F176" s="285"/>
      <c r="G176" s="285"/>
      <c r="H176" s="285"/>
      <c r="I176" s="285"/>
      <c r="J176" s="286"/>
      <c r="K176" s="173">
        <f>K74+K120+K154+K175</f>
        <v>627162452</v>
      </c>
      <c r="L176" s="173">
        <f>L74+L120+L154+L175</f>
        <v>334041852</v>
      </c>
      <c r="M176" s="165"/>
    </row>
    <row r="177" spans="1:13" ht="12" customHeight="1" outlineLevel="1" x14ac:dyDescent="0.2">
      <c r="A177" s="198">
        <v>45412</v>
      </c>
      <c r="B177" s="215">
        <v>45415</v>
      </c>
      <c r="C177" s="199" t="s">
        <v>136</v>
      </c>
      <c r="D177" s="184" t="s">
        <v>200</v>
      </c>
      <c r="E177" s="185">
        <v>45505</v>
      </c>
      <c r="F177" s="186" t="s">
        <v>128</v>
      </c>
      <c r="G177" s="202">
        <v>6.5000000000000002E-2</v>
      </c>
      <c r="H177" s="202">
        <v>7.0000000000000007E-2</v>
      </c>
      <c r="I177" s="194">
        <v>6.5171400000000004E-2</v>
      </c>
      <c r="J177" s="194">
        <v>6.5500000000000003E-2</v>
      </c>
      <c r="K177" s="216">
        <v>3294600</v>
      </c>
      <c r="L177" s="217">
        <v>350000</v>
      </c>
      <c r="M177" s="188">
        <f t="shared" ref="M177:M178" si="26">IF(L177=0,0,K177/L177)</f>
        <v>9.4131428571428568</v>
      </c>
    </row>
    <row r="178" spans="1:13" ht="12" customHeight="1" outlineLevel="1" x14ac:dyDescent="0.2">
      <c r="A178" s="198"/>
      <c r="B178" s="183"/>
      <c r="C178" s="199"/>
      <c r="D178" s="184" t="s">
        <v>201</v>
      </c>
      <c r="E178" s="185">
        <v>45779</v>
      </c>
      <c r="F178" s="186" t="s">
        <v>128</v>
      </c>
      <c r="G178" s="186">
        <v>6.7199999999999996E-2</v>
      </c>
      <c r="H178" s="186">
        <v>7.1499999999999994E-2</v>
      </c>
      <c r="I178" s="202">
        <v>6.7466700000000004E-2</v>
      </c>
      <c r="J178" s="203">
        <v>6.8199999999999997E-2</v>
      </c>
      <c r="K178" s="216">
        <v>4924500</v>
      </c>
      <c r="L178" s="218">
        <v>600000</v>
      </c>
      <c r="M178" s="188">
        <f t="shared" si="26"/>
        <v>8.2074999999999996</v>
      </c>
    </row>
    <row r="179" spans="1:13" ht="12.75" customHeight="1" outlineLevel="1" x14ac:dyDescent="0.2">
      <c r="A179" s="198"/>
      <c r="B179" s="185"/>
      <c r="C179" s="199"/>
      <c r="D179" s="184" t="s">
        <v>141</v>
      </c>
      <c r="E179" s="185">
        <v>47223</v>
      </c>
      <c r="F179" s="186">
        <v>6.8750000000000006E-2</v>
      </c>
      <c r="G179" s="186">
        <v>7.0999999999999994E-2</v>
      </c>
      <c r="H179" s="186">
        <v>7.4999999999999997E-2</v>
      </c>
      <c r="I179" s="187">
        <v>7.1599200000000002E-2</v>
      </c>
      <c r="J179" s="195">
        <v>7.1900000000000006E-2</v>
      </c>
      <c r="K179" s="216">
        <v>14265300</v>
      </c>
      <c r="L179" s="219">
        <v>8450000</v>
      </c>
      <c r="M179" s="188">
        <f>IF(L179=0,0,K179/L179)</f>
        <v>1.6882011834319526</v>
      </c>
    </row>
    <row r="180" spans="1:13" ht="12.75" customHeight="1" outlineLevel="1" x14ac:dyDescent="0.25">
      <c r="A180" s="191"/>
      <c r="B180" s="189"/>
      <c r="C180" s="192"/>
      <c r="D180" s="184" t="s">
        <v>140</v>
      </c>
      <c r="E180" s="185">
        <v>48990</v>
      </c>
      <c r="F180" s="186">
        <v>6.6250000000000003E-2</v>
      </c>
      <c r="G180" s="186">
        <v>7.1900000000000006E-2</v>
      </c>
      <c r="H180" s="186">
        <v>7.6499999999999999E-2</v>
      </c>
      <c r="I180" s="196">
        <v>7.2397400000000001E-2</v>
      </c>
      <c r="J180" s="197">
        <v>7.2800000000000004E-2</v>
      </c>
      <c r="K180" s="216">
        <v>14234200</v>
      </c>
      <c r="L180" s="218">
        <v>8050000</v>
      </c>
      <c r="M180" s="188">
        <f>IF(L180=0,0,K180/L180)</f>
        <v>1.768223602484472</v>
      </c>
    </row>
    <row r="181" spans="1:13" ht="12.75" customHeight="1" outlineLevel="1" x14ac:dyDescent="0.25">
      <c r="A181" s="191"/>
      <c r="B181" s="189"/>
      <c r="C181" s="192"/>
      <c r="D181" s="184" t="s">
        <v>138</v>
      </c>
      <c r="E181" s="185">
        <v>50571</v>
      </c>
      <c r="F181" s="186">
        <v>7.1249999999999994E-2</v>
      </c>
      <c r="G181" s="186">
        <v>7.17E-2</v>
      </c>
      <c r="H181" s="186">
        <v>7.6999999999999999E-2</v>
      </c>
      <c r="I181" s="187">
        <v>7.2397100000000006E-2</v>
      </c>
      <c r="J181" s="195">
        <v>7.2599999999999998E-2</v>
      </c>
      <c r="K181" s="216">
        <v>4140000</v>
      </c>
      <c r="L181" s="219">
        <v>2000000</v>
      </c>
      <c r="M181" s="188">
        <f>IF(L181=0,0,K181/L181)</f>
        <v>2.0699999999999998</v>
      </c>
    </row>
    <row r="182" spans="1:13" ht="12.75" customHeight="1" outlineLevel="1" x14ac:dyDescent="0.25">
      <c r="A182" s="191"/>
      <c r="B182" s="189"/>
      <c r="C182" s="192"/>
      <c r="D182" s="184" t="s">
        <v>137</v>
      </c>
      <c r="E182" s="185">
        <v>52397</v>
      </c>
      <c r="F182" s="186">
        <v>7.1249999999999994E-2</v>
      </c>
      <c r="G182" s="186">
        <v>7.1400000000000005E-2</v>
      </c>
      <c r="H182" s="186">
        <v>0.08</v>
      </c>
      <c r="I182" s="187">
        <v>7.1599599999999999E-2</v>
      </c>
      <c r="J182" s="196">
        <v>7.1599999999999997E-2</v>
      </c>
      <c r="K182" s="220">
        <v>6534200</v>
      </c>
      <c r="L182" s="219">
        <v>2050000</v>
      </c>
      <c r="M182" s="188">
        <f>IF(L182=0,0,K182/L182)</f>
        <v>3.1874146341463416</v>
      </c>
    </row>
    <row r="183" spans="1:13" ht="12.75" customHeight="1" outlineLevel="1" x14ac:dyDescent="0.25">
      <c r="A183" s="191"/>
      <c r="B183" s="200"/>
      <c r="C183" s="192"/>
      <c r="D183" s="184" t="s">
        <v>146</v>
      </c>
      <c r="E183" s="185">
        <v>56445</v>
      </c>
      <c r="F183" s="186">
        <v>6.8750000000000006E-2</v>
      </c>
      <c r="G183" s="186">
        <v>7.1300000000000002E-2</v>
      </c>
      <c r="H183" s="186">
        <v>7.6499999999999999E-2</v>
      </c>
      <c r="I183" s="197" t="s">
        <v>130</v>
      </c>
      <c r="J183" s="196" t="s">
        <v>130</v>
      </c>
      <c r="K183" s="220">
        <v>2806800</v>
      </c>
      <c r="L183" s="218">
        <v>0</v>
      </c>
      <c r="M183" s="201">
        <f>IF(L183=0,0,K183/L183)</f>
        <v>0</v>
      </c>
    </row>
    <row r="184" spans="1:13" s="1" customFormat="1" ht="12.75" customHeight="1" outlineLevel="1" x14ac:dyDescent="0.25">
      <c r="A184" s="280" t="s">
        <v>121</v>
      </c>
      <c r="B184" s="281"/>
      <c r="C184" s="282"/>
      <c r="D184" s="282"/>
      <c r="E184" s="282"/>
      <c r="F184" s="282"/>
      <c r="G184" s="282"/>
      <c r="H184" s="282"/>
      <c r="I184" s="282"/>
      <c r="J184" s="283"/>
      <c r="K184" s="190">
        <f>SUM(K177:K183)</f>
        <v>50199600</v>
      </c>
      <c r="L184" s="190">
        <f>SUM(L177:L183)</f>
        <v>21500000</v>
      </c>
      <c r="M184" s="193"/>
    </row>
    <row r="185" spans="1:13" s="1" customFormat="1" ht="12.75" customHeight="1" outlineLevel="1" x14ac:dyDescent="0.25">
      <c r="A185" s="164">
        <v>45418</v>
      </c>
      <c r="B185" s="164">
        <v>45421</v>
      </c>
      <c r="C185" s="160" t="s">
        <v>136</v>
      </c>
      <c r="D185" s="172" t="s">
        <v>181</v>
      </c>
      <c r="E185" s="158">
        <v>45614</v>
      </c>
      <c r="F185" s="166" t="s">
        <v>128</v>
      </c>
      <c r="G185" s="258">
        <v>6.5000000000000002E-2</v>
      </c>
      <c r="H185" s="166">
        <v>6.6000000000000003E-2</v>
      </c>
      <c r="I185" s="166">
        <v>6.5500000000000003E-2</v>
      </c>
      <c r="J185" s="166">
        <v>6.6000000000000003E-2</v>
      </c>
      <c r="K185" s="256">
        <v>2100000</v>
      </c>
      <c r="L185" s="257">
        <v>400000</v>
      </c>
      <c r="M185" s="170">
        <f>IF(L185=0,0,K185/L185)</f>
        <v>5.25</v>
      </c>
    </row>
    <row r="186" spans="1:13" s="1" customFormat="1" ht="12.75" customHeight="1" outlineLevel="1" x14ac:dyDescent="0.25">
      <c r="A186" s="164"/>
      <c r="B186" s="164"/>
      <c r="C186" s="160"/>
      <c r="D186" s="172" t="s">
        <v>203</v>
      </c>
      <c r="E186" s="158">
        <v>45690</v>
      </c>
      <c r="F186" s="166" t="s">
        <v>128</v>
      </c>
      <c r="G186" s="166">
        <v>6.6000000000000003E-2</v>
      </c>
      <c r="H186" s="166">
        <v>6.8000000000000005E-2</v>
      </c>
      <c r="I186" s="178">
        <v>6.7484000000000002E-2</v>
      </c>
      <c r="J186" s="180">
        <v>6.8000000000000005E-2</v>
      </c>
      <c r="K186" s="256">
        <v>4156400</v>
      </c>
      <c r="L186" s="257">
        <v>2625600</v>
      </c>
      <c r="M186" s="170">
        <f t="shared" ref="M186:M191" si="27">IF(L186=0,0,K186/L186)</f>
        <v>1.5830286410725167</v>
      </c>
    </row>
    <row r="187" spans="1:13" s="1" customFormat="1" ht="12.75" customHeight="1" outlineLevel="1" x14ac:dyDescent="0.25">
      <c r="A187" s="164"/>
      <c r="B187" s="158"/>
      <c r="C187" s="160"/>
      <c r="D187" s="172" t="s">
        <v>150</v>
      </c>
      <c r="E187" s="158">
        <v>46218</v>
      </c>
      <c r="F187" s="166">
        <v>4.8750000000000002E-2</v>
      </c>
      <c r="G187" s="166">
        <v>6.8000000000000005E-2</v>
      </c>
      <c r="H187" s="166">
        <v>7.1499999999999994E-2</v>
      </c>
      <c r="I187" s="175">
        <v>6.8673100000000001E-2</v>
      </c>
      <c r="J187" s="180">
        <v>6.9199999999999998E-2</v>
      </c>
      <c r="K187" s="256">
        <v>2698000</v>
      </c>
      <c r="L187" s="256">
        <v>600000</v>
      </c>
      <c r="M187" s="170">
        <f t="shared" si="27"/>
        <v>4.496666666666667</v>
      </c>
    </row>
    <row r="188" spans="1:13" s="1" customFormat="1" ht="11.5" customHeight="1" outlineLevel="1" x14ac:dyDescent="0.25">
      <c r="A188" s="156"/>
      <c r="B188" s="156"/>
      <c r="C188" s="156"/>
      <c r="D188" s="2" t="s">
        <v>151</v>
      </c>
      <c r="E188" s="158">
        <v>46949</v>
      </c>
      <c r="F188" s="177">
        <v>5.8749999999999997E-2</v>
      </c>
      <c r="G188" s="166">
        <v>6.7299999999999999E-2</v>
      </c>
      <c r="H188" s="166">
        <v>6.9800000000000001E-2</v>
      </c>
      <c r="I188" s="175">
        <v>0</v>
      </c>
      <c r="J188" s="166">
        <v>0</v>
      </c>
      <c r="K188" s="256">
        <v>294000</v>
      </c>
      <c r="L188" s="256">
        <v>0</v>
      </c>
      <c r="M188" s="170">
        <f t="shared" si="27"/>
        <v>0</v>
      </c>
    </row>
    <row r="189" spans="1:13" s="1" customFormat="1" ht="12.75" customHeight="1" outlineLevel="1" x14ac:dyDescent="0.25">
      <c r="A189" s="156"/>
      <c r="B189" s="156"/>
      <c r="C189" s="156"/>
      <c r="D189" s="172" t="s">
        <v>139</v>
      </c>
      <c r="E189" s="158">
        <v>47376</v>
      </c>
      <c r="F189" s="166">
        <v>6.6250000000000003E-2</v>
      </c>
      <c r="G189" s="166">
        <v>6.6900000000000001E-2</v>
      </c>
      <c r="H189" s="166">
        <v>7.0999999999999994E-2</v>
      </c>
      <c r="I189" s="175">
        <v>6.6900000000000001E-2</v>
      </c>
      <c r="J189" s="175">
        <v>6.6900000000000001E-2</v>
      </c>
      <c r="K189" s="256">
        <v>2525000</v>
      </c>
      <c r="L189" s="256">
        <v>200000</v>
      </c>
      <c r="M189" s="170">
        <f t="shared" si="27"/>
        <v>12.625</v>
      </c>
    </row>
    <row r="190" spans="1:13" s="1" customFormat="1" ht="12.75" customHeight="1" outlineLevel="1" x14ac:dyDescent="0.25">
      <c r="A190" s="156"/>
      <c r="B190" s="156"/>
      <c r="C190" s="156"/>
      <c r="D190" s="172" t="s">
        <v>53</v>
      </c>
      <c r="E190" s="158">
        <v>50086</v>
      </c>
      <c r="F190" s="166">
        <v>6.0999999999999999E-2</v>
      </c>
      <c r="G190" s="166">
        <v>6.9000000000000006E-2</v>
      </c>
      <c r="H190" s="166">
        <v>7.1999999999999995E-2</v>
      </c>
      <c r="I190" s="175">
        <v>0</v>
      </c>
      <c r="J190" s="175">
        <v>0</v>
      </c>
      <c r="K190" s="256">
        <v>652000</v>
      </c>
      <c r="L190" s="256">
        <v>0</v>
      </c>
      <c r="M190" s="170">
        <f t="shared" si="27"/>
        <v>0</v>
      </c>
    </row>
    <row r="191" spans="1:13" s="1" customFormat="1" ht="12.75" customHeight="1" outlineLevel="1" x14ac:dyDescent="0.25">
      <c r="A191" s="181"/>
      <c r="B191" s="156"/>
      <c r="C191" s="182"/>
      <c r="D191" s="172" t="s">
        <v>142</v>
      </c>
      <c r="E191" s="158">
        <v>54772</v>
      </c>
      <c r="F191" s="166">
        <v>6.8750000000000006E-2</v>
      </c>
      <c r="G191" s="166">
        <v>7.0699999999999999E-2</v>
      </c>
      <c r="H191" s="166">
        <v>7.2900000000000006E-2</v>
      </c>
      <c r="I191" s="175">
        <v>7.1287299999999998E-2</v>
      </c>
      <c r="J191" s="175">
        <v>7.22E-2</v>
      </c>
      <c r="K191" s="256">
        <v>3570000</v>
      </c>
      <c r="L191" s="256">
        <v>3200000</v>
      </c>
      <c r="M191" s="170">
        <f t="shared" si="27"/>
        <v>1.1156250000000001</v>
      </c>
    </row>
    <row r="192" spans="1:13" s="1" customFormat="1" ht="12.75" customHeight="1" outlineLevel="1" x14ac:dyDescent="0.25">
      <c r="A192" s="287" t="s">
        <v>121</v>
      </c>
      <c r="B192" s="289"/>
      <c r="C192" s="289"/>
      <c r="D192" s="289"/>
      <c r="E192" s="289"/>
      <c r="F192" s="289"/>
      <c r="G192" s="289"/>
      <c r="H192" s="289"/>
      <c r="I192" s="289"/>
      <c r="J192" s="290"/>
      <c r="K192" s="255">
        <f>SUM(K185:K191)</f>
        <v>15995400</v>
      </c>
      <c r="L192" s="255">
        <f>SUM(L185:L191)</f>
        <v>7025600</v>
      </c>
      <c r="M192" s="165"/>
    </row>
    <row r="193" spans="1:13" ht="12" customHeight="1" outlineLevel="1" x14ac:dyDescent="0.2">
      <c r="A193" s="198">
        <v>45426</v>
      </c>
      <c r="B193" s="215">
        <v>45428</v>
      </c>
      <c r="C193" s="199" t="s">
        <v>136</v>
      </c>
      <c r="D193" s="184" t="s">
        <v>204</v>
      </c>
      <c r="E193" s="185">
        <v>45518</v>
      </c>
      <c r="F193" s="186" t="s">
        <v>128</v>
      </c>
      <c r="G193" s="202">
        <v>6.6000000000000003E-2</v>
      </c>
      <c r="H193" s="202">
        <v>6.6000000000000003E-2</v>
      </c>
      <c r="I193" s="194">
        <v>6.6000000000000003E-2</v>
      </c>
      <c r="J193" s="194">
        <v>6.6000000000000003E-2</v>
      </c>
      <c r="K193" s="216">
        <v>2307000</v>
      </c>
      <c r="L193" s="216">
        <v>14000</v>
      </c>
      <c r="M193" s="188">
        <f t="shared" ref="M193:M194" si="28">IF(L193=0,0,K193/L193)</f>
        <v>164.78571428571428</v>
      </c>
    </row>
    <row r="194" spans="1:13" ht="12" customHeight="1" outlineLevel="1" x14ac:dyDescent="0.2">
      <c r="A194" s="198"/>
      <c r="B194" s="183"/>
      <c r="C194" s="199"/>
      <c r="D194" s="184" t="s">
        <v>201</v>
      </c>
      <c r="E194" s="185">
        <v>45779</v>
      </c>
      <c r="F194" s="186" t="s">
        <v>128</v>
      </c>
      <c r="G194" s="186">
        <v>6.7599999999999993E-2</v>
      </c>
      <c r="H194" s="186">
        <v>6.9599999999999995E-2</v>
      </c>
      <c r="I194" s="202">
        <v>6.8280099999999996E-2</v>
      </c>
      <c r="J194" s="203">
        <v>6.8900000000000003E-2</v>
      </c>
      <c r="K194" s="216">
        <v>5103000</v>
      </c>
      <c r="L194" s="216">
        <v>2000000</v>
      </c>
      <c r="M194" s="188">
        <f t="shared" si="28"/>
        <v>2.5514999999999999</v>
      </c>
    </row>
    <row r="195" spans="1:13" ht="12.75" customHeight="1" outlineLevel="1" x14ac:dyDescent="0.2">
      <c r="A195" s="198"/>
      <c r="B195" s="185"/>
      <c r="C195" s="199"/>
      <c r="D195" s="184" t="s">
        <v>141</v>
      </c>
      <c r="E195" s="185">
        <v>47223</v>
      </c>
      <c r="F195" s="186">
        <v>6.8750000000000006E-2</v>
      </c>
      <c r="G195" s="186">
        <v>6.9400000000000003E-2</v>
      </c>
      <c r="H195" s="186">
        <v>7.1999999999999995E-2</v>
      </c>
      <c r="I195" s="187">
        <v>6.9999400000000003E-2</v>
      </c>
      <c r="J195" s="195">
        <v>7.0300000000000001E-2</v>
      </c>
      <c r="K195" s="216">
        <v>12441000</v>
      </c>
      <c r="L195" s="216">
        <v>8600000</v>
      </c>
      <c r="M195" s="188">
        <f>IF(L195=0,0,K195/L195)</f>
        <v>1.4466279069767443</v>
      </c>
    </row>
    <row r="196" spans="1:13" ht="12.75" customHeight="1" outlineLevel="1" x14ac:dyDescent="0.25">
      <c r="A196" s="191"/>
      <c r="B196" s="189"/>
      <c r="C196" s="192"/>
      <c r="D196" s="184" t="s">
        <v>140</v>
      </c>
      <c r="E196" s="185">
        <v>48990</v>
      </c>
      <c r="F196" s="186">
        <v>6.6250000000000003E-2</v>
      </c>
      <c r="G196" s="186">
        <v>6.9900000000000004E-2</v>
      </c>
      <c r="H196" s="186">
        <v>7.2499999999999995E-2</v>
      </c>
      <c r="I196" s="196">
        <v>7.0298700000000006E-2</v>
      </c>
      <c r="J196" s="197">
        <v>7.0499999999999993E-2</v>
      </c>
      <c r="K196" s="216">
        <v>17433700</v>
      </c>
      <c r="L196" s="216">
        <v>6050000</v>
      </c>
      <c r="M196" s="188">
        <f>IF(L196=0,0,K196/L196)</f>
        <v>2.881603305785124</v>
      </c>
    </row>
    <row r="197" spans="1:13" ht="12.75" customHeight="1" outlineLevel="1" x14ac:dyDescent="0.25">
      <c r="A197" s="191"/>
      <c r="B197" s="189"/>
      <c r="C197" s="192"/>
      <c r="D197" s="184" t="s">
        <v>138</v>
      </c>
      <c r="E197" s="185">
        <v>50571</v>
      </c>
      <c r="F197" s="186">
        <v>7.1249999999999994E-2</v>
      </c>
      <c r="G197" s="186">
        <v>6.9699999999999998E-2</v>
      </c>
      <c r="H197" s="186">
        <v>7.2499999999999995E-2</v>
      </c>
      <c r="I197" s="187">
        <v>7.0196499999999995E-2</v>
      </c>
      <c r="J197" s="197">
        <v>7.0499999999999993E-2</v>
      </c>
      <c r="K197" s="216">
        <v>4880500</v>
      </c>
      <c r="L197" s="216">
        <v>2100000</v>
      </c>
      <c r="M197" s="188">
        <f>IF(L197=0,0,K197/L197)</f>
        <v>2.3240476190476191</v>
      </c>
    </row>
    <row r="198" spans="1:13" ht="12.75" customHeight="1" outlineLevel="1" x14ac:dyDescent="0.25">
      <c r="A198" s="191"/>
      <c r="B198" s="189"/>
      <c r="C198" s="192"/>
      <c r="D198" s="184" t="s">
        <v>137</v>
      </c>
      <c r="E198" s="185">
        <v>52397</v>
      </c>
      <c r="F198" s="186">
        <v>7.1249999999999994E-2</v>
      </c>
      <c r="G198" s="186">
        <v>6.9800000000000001E-2</v>
      </c>
      <c r="H198" s="186">
        <v>7.1999999999999995E-2</v>
      </c>
      <c r="I198" s="187">
        <v>7.0575299999999994E-2</v>
      </c>
      <c r="J198" s="195">
        <v>7.0900000000000005E-2</v>
      </c>
      <c r="K198" s="220">
        <v>3491900</v>
      </c>
      <c r="L198" s="220">
        <v>2000000</v>
      </c>
      <c r="M198" s="188">
        <f>IF(L198=0,0,K198/L198)</f>
        <v>1.7459499999999999</v>
      </c>
    </row>
    <row r="199" spans="1:13" ht="12.75" customHeight="1" outlineLevel="1" x14ac:dyDescent="0.25">
      <c r="A199" s="191"/>
      <c r="B199" s="200"/>
      <c r="C199" s="192"/>
      <c r="D199" s="184" t="s">
        <v>146</v>
      </c>
      <c r="E199" s="185">
        <v>56445</v>
      </c>
      <c r="F199" s="186">
        <v>6.8750000000000006E-2</v>
      </c>
      <c r="G199" s="186">
        <v>6.9699999999999998E-2</v>
      </c>
      <c r="H199" s="186">
        <v>7.1999999999999995E-2</v>
      </c>
      <c r="I199" s="197">
        <v>7.0296499999999998E-2</v>
      </c>
      <c r="J199" s="196">
        <v>7.0499999999999993E-2</v>
      </c>
      <c r="K199" s="220">
        <v>3764300</v>
      </c>
      <c r="L199" s="220">
        <v>600000</v>
      </c>
      <c r="M199" s="201">
        <f>IF(L199=0,0,K199/L199)</f>
        <v>6.2738333333333332</v>
      </c>
    </row>
    <row r="200" spans="1:13" s="1" customFormat="1" ht="12.75" customHeight="1" outlineLevel="1" x14ac:dyDescent="0.25">
      <c r="A200" s="280" t="s">
        <v>121</v>
      </c>
      <c r="B200" s="281"/>
      <c r="C200" s="282"/>
      <c r="D200" s="282"/>
      <c r="E200" s="282"/>
      <c r="F200" s="282"/>
      <c r="G200" s="282"/>
      <c r="H200" s="282"/>
      <c r="I200" s="282"/>
      <c r="J200" s="283"/>
      <c r="K200" s="190">
        <f>SUM(K193:K199)</f>
        <v>49421400</v>
      </c>
      <c r="L200" s="190">
        <f>SUM(L193:L199)</f>
        <v>21364000</v>
      </c>
      <c r="M200" s="193"/>
    </row>
    <row r="201" spans="1:13" ht="12" customHeight="1" outlineLevel="1" x14ac:dyDescent="0.2">
      <c r="A201" s="198">
        <v>45440</v>
      </c>
      <c r="B201" s="215">
        <v>45442</v>
      </c>
      <c r="C201" s="199" t="s">
        <v>136</v>
      </c>
      <c r="D201" s="184" t="s">
        <v>205</v>
      </c>
      <c r="E201" s="185">
        <v>45532</v>
      </c>
      <c r="F201" s="186" t="s">
        <v>128</v>
      </c>
      <c r="G201" s="202">
        <v>6.5000000000000002E-2</v>
      </c>
      <c r="H201" s="202">
        <v>6.6500000000000004E-2</v>
      </c>
      <c r="I201" s="194">
        <v>6.5681600000000007E-2</v>
      </c>
      <c r="J201" s="194">
        <v>6.6000000000000003E-2</v>
      </c>
      <c r="K201" s="216">
        <v>2461000</v>
      </c>
      <c r="L201" s="216">
        <v>250000</v>
      </c>
      <c r="M201" s="188">
        <f t="shared" ref="M201:M202" si="29">IF(L201=0,0,K201/L201)</f>
        <v>9.8439999999999994</v>
      </c>
    </row>
    <row r="202" spans="1:13" ht="12" customHeight="1" outlineLevel="1" x14ac:dyDescent="0.2">
      <c r="A202" s="198"/>
      <c r="B202" s="183"/>
      <c r="C202" s="199"/>
      <c r="D202" s="184" t="s">
        <v>206</v>
      </c>
      <c r="E202" s="185">
        <v>45806</v>
      </c>
      <c r="F202" s="186" t="s">
        <v>128</v>
      </c>
      <c r="G202" s="186">
        <v>6.7699999999999996E-2</v>
      </c>
      <c r="H202" s="186">
        <v>6.93E-2</v>
      </c>
      <c r="I202" s="202">
        <v>6.7949999999999997E-2</v>
      </c>
      <c r="J202" s="203">
        <v>6.8199999999999997E-2</v>
      </c>
      <c r="K202" s="216">
        <v>4193000</v>
      </c>
      <c r="L202" s="216">
        <v>400000</v>
      </c>
      <c r="M202" s="188">
        <f t="shared" si="29"/>
        <v>10.4825</v>
      </c>
    </row>
    <row r="203" spans="1:13" ht="12.75" customHeight="1" outlineLevel="1" x14ac:dyDescent="0.2">
      <c r="A203" s="198"/>
      <c r="B203" s="185"/>
      <c r="C203" s="199"/>
      <c r="D203" s="184" t="s">
        <v>141</v>
      </c>
      <c r="E203" s="185">
        <v>47223</v>
      </c>
      <c r="F203" s="186">
        <v>6.8750000000000006E-2</v>
      </c>
      <c r="G203" s="186">
        <v>6.8599999999999994E-2</v>
      </c>
      <c r="H203" s="186">
        <v>7.0999999999999994E-2</v>
      </c>
      <c r="I203" s="187">
        <v>6.8898500000000001E-2</v>
      </c>
      <c r="J203" s="195">
        <v>6.9099999999999995E-2</v>
      </c>
      <c r="K203" s="216">
        <v>14734000</v>
      </c>
      <c r="L203" s="216">
        <v>6950000</v>
      </c>
      <c r="M203" s="188">
        <f>IF(L203=0,0,K203/L203)</f>
        <v>2.12</v>
      </c>
    </row>
    <row r="204" spans="1:13" ht="12.75" customHeight="1" outlineLevel="1" x14ac:dyDescent="0.25">
      <c r="A204" s="191"/>
      <c r="B204" s="189"/>
      <c r="C204" s="192"/>
      <c r="D204" s="184" t="s">
        <v>162</v>
      </c>
      <c r="E204" s="185">
        <v>47771</v>
      </c>
      <c r="F204" s="186">
        <v>7.3749999999999996E-2</v>
      </c>
      <c r="G204" s="186">
        <v>6.8099999999999994E-2</v>
      </c>
      <c r="H204" s="186">
        <v>7.1499999999999994E-2</v>
      </c>
      <c r="I204" s="202">
        <v>6.8593299999999996E-2</v>
      </c>
      <c r="J204" s="202">
        <v>6.9000000000000006E-2</v>
      </c>
      <c r="K204" s="216">
        <v>1628000</v>
      </c>
      <c r="L204" s="219">
        <v>850000</v>
      </c>
      <c r="M204" s="188">
        <f t="shared" ref="M204" si="30">IF(L204=0,0,K204/L204)</f>
        <v>1.9152941176470588</v>
      </c>
    </row>
    <row r="205" spans="1:13" ht="12.75" customHeight="1" outlineLevel="1" x14ac:dyDescent="0.25">
      <c r="A205" s="191"/>
      <c r="B205" s="189"/>
      <c r="C205" s="192"/>
      <c r="D205" s="184" t="s">
        <v>140</v>
      </c>
      <c r="E205" s="185">
        <v>48990</v>
      </c>
      <c r="F205" s="186">
        <v>6.6250000000000003E-2</v>
      </c>
      <c r="G205" s="186">
        <v>6.8400000000000002E-2</v>
      </c>
      <c r="H205" s="186">
        <v>7.0999999999999994E-2</v>
      </c>
      <c r="I205" s="196">
        <v>6.9195699999999999E-2</v>
      </c>
      <c r="J205" s="197">
        <v>6.9400000000000003E-2</v>
      </c>
      <c r="K205" s="216">
        <v>14083600</v>
      </c>
      <c r="L205" s="216">
        <v>9400000</v>
      </c>
      <c r="M205" s="188">
        <f>IF(L205=0,0,K205/L205)</f>
        <v>1.4982553191489361</v>
      </c>
    </row>
    <row r="206" spans="1:13" ht="12.75" customHeight="1" outlineLevel="1" x14ac:dyDescent="0.25">
      <c r="A206" s="191"/>
      <c r="B206" s="189"/>
      <c r="C206" s="192"/>
      <c r="D206" s="184" t="s">
        <v>138</v>
      </c>
      <c r="E206" s="185">
        <v>50571</v>
      </c>
      <c r="F206" s="186">
        <v>7.1249999999999994E-2</v>
      </c>
      <c r="G206" s="186">
        <v>6.9500000000000006E-2</v>
      </c>
      <c r="H206" s="186">
        <v>7.1800000000000003E-2</v>
      </c>
      <c r="I206" s="187">
        <v>6.9798200000000005E-2</v>
      </c>
      <c r="J206" s="197">
        <v>6.9900000000000004E-2</v>
      </c>
      <c r="K206" s="216">
        <v>3297100</v>
      </c>
      <c r="L206" s="216">
        <v>750000</v>
      </c>
      <c r="M206" s="188">
        <f>IF(L206=0,0,K206/L206)</f>
        <v>4.3961333333333332</v>
      </c>
    </row>
    <row r="207" spans="1:13" ht="12.75" customHeight="1" outlineLevel="1" x14ac:dyDescent="0.25">
      <c r="A207" s="191"/>
      <c r="B207" s="189"/>
      <c r="C207" s="192"/>
      <c r="D207" s="184" t="s">
        <v>137</v>
      </c>
      <c r="E207" s="185">
        <v>52397</v>
      </c>
      <c r="F207" s="186">
        <v>7.1249999999999994E-2</v>
      </c>
      <c r="G207" s="186">
        <v>6.9800000000000001E-2</v>
      </c>
      <c r="H207" s="186">
        <v>7.1499999999999994E-2</v>
      </c>
      <c r="I207" s="187">
        <v>7.0195999999999995E-2</v>
      </c>
      <c r="J207" s="195">
        <v>7.0400000000000004E-2</v>
      </c>
      <c r="K207" s="220">
        <v>3981900</v>
      </c>
      <c r="L207" s="220">
        <v>2050000</v>
      </c>
      <c r="M207" s="188">
        <f>IF(L207=0,0,K207/L207)</f>
        <v>1.942390243902439</v>
      </c>
    </row>
    <row r="208" spans="1:13" ht="12.75" customHeight="1" outlineLevel="1" x14ac:dyDescent="0.25">
      <c r="A208" s="191"/>
      <c r="B208" s="200"/>
      <c r="C208" s="192"/>
      <c r="D208" s="184" t="s">
        <v>146</v>
      </c>
      <c r="E208" s="185">
        <v>56445</v>
      </c>
      <c r="F208" s="186">
        <v>6.8750000000000006E-2</v>
      </c>
      <c r="G208" s="186">
        <v>6.9800000000000001E-2</v>
      </c>
      <c r="H208" s="186">
        <v>7.1499999999999994E-2</v>
      </c>
      <c r="I208" s="197">
        <v>7.0294300000000004E-2</v>
      </c>
      <c r="J208" s="196">
        <v>7.0499999999999993E-2</v>
      </c>
      <c r="K208" s="220">
        <v>2736100</v>
      </c>
      <c r="L208" s="220">
        <v>1350000</v>
      </c>
      <c r="M208" s="201">
        <f>IF(L208=0,0,K208/L208)</f>
        <v>2.026740740740741</v>
      </c>
    </row>
    <row r="209" spans="1:13" s="1" customFormat="1" ht="12.75" customHeight="1" outlineLevel="1" x14ac:dyDescent="0.25">
      <c r="A209" s="280" t="s">
        <v>121</v>
      </c>
      <c r="B209" s="281"/>
      <c r="C209" s="282"/>
      <c r="D209" s="282"/>
      <c r="E209" s="282"/>
      <c r="F209" s="282"/>
      <c r="G209" s="282"/>
      <c r="H209" s="282"/>
      <c r="I209" s="282"/>
      <c r="J209" s="283"/>
      <c r="K209" s="190">
        <f>SUM(K201:K208)</f>
        <v>47114700</v>
      </c>
      <c r="L209" s="190">
        <f>SUM(L201:L208)</f>
        <v>22000000</v>
      </c>
      <c r="M209" s="193"/>
    </row>
    <row r="210" spans="1:13" ht="10.5" x14ac:dyDescent="0.25">
      <c r="A210" s="284" t="s">
        <v>202</v>
      </c>
      <c r="B210" s="285"/>
      <c r="C210" s="285"/>
      <c r="D210" s="285"/>
      <c r="E210" s="285"/>
      <c r="F210" s="285"/>
      <c r="G210" s="285"/>
      <c r="H210" s="285"/>
      <c r="I210" s="285"/>
      <c r="J210" s="286"/>
      <c r="K210" s="173">
        <f>K184+K192+K200+K209</f>
        <v>162731100</v>
      </c>
      <c r="L210" s="173">
        <f>L184+L192+L200+L209</f>
        <v>71889600</v>
      </c>
      <c r="M210" s="165"/>
    </row>
    <row r="211" spans="1:13" ht="10.5" x14ac:dyDescent="0.25">
      <c r="A211" s="284" t="s">
        <v>207</v>
      </c>
      <c r="B211" s="285"/>
      <c r="C211" s="285"/>
      <c r="D211" s="285"/>
      <c r="E211" s="285"/>
      <c r="F211" s="285"/>
      <c r="G211" s="285"/>
      <c r="H211" s="285"/>
      <c r="I211" s="285"/>
      <c r="J211" s="286"/>
      <c r="K211" s="173">
        <f>K176+K210</f>
        <v>789893552</v>
      </c>
      <c r="L211" s="173">
        <f>L176+L210</f>
        <v>405931452</v>
      </c>
      <c r="M211" s="165"/>
    </row>
    <row r="212" spans="1:13" x14ac:dyDescent="0.2">
      <c r="A212" s="164">
        <v>45447</v>
      </c>
      <c r="B212" s="164">
        <v>45388</v>
      </c>
      <c r="C212" s="160" t="s">
        <v>136</v>
      </c>
      <c r="D212" s="172" t="s">
        <v>187</v>
      </c>
      <c r="E212" s="158">
        <v>45628</v>
      </c>
      <c r="F212" s="166" t="s">
        <v>128</v>
      </c>
      <c r="G212" s="258">
        <v>6.5000000000000002E-2</v>
      </c>
      <c r="H212" s="166">
        <v>6.6000000000000003E-2</v>
      </c>
      <c r="I212" s="166">
        <v>6.5887500000000002E-2</v>
      </c>
      <c r="J212" s="166">
        <v>6.6000000000000003E-2</v>
      </c>
      <c r="K212" s="256">
        <v>2204500</v>
      </c>
      <c r="L212" s="257">
        <v>800000</v>
      </c>
      <c r="M212" s="170">
        <f>IF(L212=0,0,K212/L212)</f>
        <v>2.7556250000000002</v>
      </c>
    </row>
    <row r="213" spans="1:13" x14ac:dyDescent="0.2">
      <c r="A213" s="164"/>
      <c r="B213" s="164"/>
      <c r="C213" s="160"/>
      <c r="D213" s="172" t="s">
        <v>210</v>
      </c>
      <c r="E213" s="158">
        <v>45719</v>
      </c>
      <c r="F213" s="166" t="s">
        <v>128</v>
      </c>
      <c r="G213" s="166">
        <v>6.6799999999999998E-2</v>
      </c>
      <c r="H213" s="166">
        <v>6.8500000000000005E-2</v>
      </c>
      <c r="I213" s="178">
        <v>6.7857700000000007E-2</v>
      </c>
      <c r="J213" s="180">
        <v>6.8000000000000005E-2</v>
      </c>
      <c r="K213" s="256">
        <v>3733000</v>
      </c>
      <c r="L213" s="257">
        <v>2350000</v>
      </c>
      <c r="M213" s="170">
        <f t="shared" ref="M213:M218" si="31">IF(L213=0,0,K213/L213)</f>
        <v>1.5885106382978724</v>
      </c>
    </row>
    <row r="214" spans="1:13" x14ac:dyDescent="0.2">
      <c r="A214" s="164"/>
      <c r="B214" s="158"/>
      <c r="C214" s="160"/>
      <c r="D214" s="172" t="s">
        <v>150</v>
      </c>
      <c r="E214" s="158">
        <v>46218</v>
      </c>
      <c r="F214" s="166">
        <v>4.8750000000000002E-2</v>
      </c>
      <c r="G214" s="166">
        <v>6.8099999999999994E-2</v>
      </c>
      <c r="H214" s="166">
        <v>7.0000000000000007E-2</v>
      </c>
      <c r="I214" s="175">
        <v>6.8526799999999999E-2</v>
      </c>
      <c r="J214" s="180">
        <v>6.8699999999999997E-2</v>
      </c>
      <c r="K214" s="256">
        <v>9117000</v>
      </c>
      <c r="L214" s="256">
        <v>2400000</v>
      </c>
      <c r="M214" s="170">
        <f t="shared" si="31"/>
        <v>3.7987500000000001</v>
      </c>
    </row>
    <row r="215" spans="1:13" ht="10.5" x14ac:dyDescent="0.25">
      <c r="A215" s="156"/>
      <c r="B215" s="156"/>
      <c r="C215" s="156"/>
      <c r="D215" s="2" t="s">
        <v>151</v>
      </c>
      <c r="E215" s="158">
        <v>46949</v>
      </c>
      <c r="F215" s="177">
        <v>5.8749999999999997E-2</v>
      </c>
      <c r="G215" s="166">
        <v>6.7299999999999999E-2</v>
      </c>
      <c r="H215" s="166">
        <v>7.0000000000000007E-2</v>
      </c>
      <c r="I215" s="175">
        <v>6.8076700000000004E-2</v>
      </c>
      <c r="J215" s="166">
        <v>6.8099999999999994E-2</v>
      </c>
      <c r="K215" s="256">
        <v>1358000</v>
      </c>
      <c r="L215" s="256">
        <v>150000</v>
      </c>
      <c r="M215" s="170">
        <f t="shared" si="31"/>
        <v>9.0533333333333328</v>
      </c>
    </row>
    <row r="216" spans="1:13" ht="10.5" x14ac:dyDescent="0.25">
      <c r="A216" s="156"/>
      <c r="B216" s="156"/>
      <c r="C216" s="156"/>
      <c r="D216" s="172" t="s">
        <v>139</v>
      </c>
      <c r="E216" s="158">
        <v>47376</v>
      </c>
      <c r="F216" s="166">
        <v>6.6250000000000003E-2</v>
      </c>
      <c r="G216" s="166">
        <v>6.6900000000000001E-2</v>
      </c>
      <c r="H216" s="166">
        <v>6.9500000000000006E-2</v>
      </c>
      <c r="I216" s="175">
        <v>6.7898200000000006E-2</v>
      </c>
      <c r="J216" s="175">
        <v>6.8400000000000002E-2</v>
      </c>
      <c r="K216" s="256">
        <v>3273000</v>
      </c>
      <c r="L216" s="256">
        <v>2600000</v>
      </c>
      <c r="M216" s="170">
        <f t="shared" si="31"/>
        <v>1.2588461538461539</v>
      </c>
    </row>
    <row r="217" spans="1:13" ht="10.5" x14ac:dyDescent="0.25">
      <c r="A217" s="156"/>
      <c r="B217" s="156"/>
      <c r="C217" s="156"/>
      <c r="D217" s="172" t="s">
        <v>53</v>
      </c>
      <c r="E217" s="158">
        <v>50086</v>
      </c>
      <c r="F217" s="166">
        <v>6.0999999999999999E-2</v>
      </c>
      <c r="G217" s="166">
        <v>6.8000000000000005E-2</v>
      </c>
      <c r="H217" s="166">
        <v>7.1999999999999995E-2</v>
      </c>
      <c r="I217" s="175">
        <v>6.8798600000000001E-2</v>
      </c>
      <c r="J217" s="175">
        <v>6.9000000000000006E-2</v>
      </c>
      <c r="K217" s="256">
        <v>772000</v>
      </c>
      <c r="L217" s="256">
        <v>300000</v>
      </c>
      <c r="M217" s="170">
        <f t="shared" si="31"/>
        <v>2.5733333333333333</v>
      </c>
    </row>
    <row r="218" spans="1:13" ht="10.5" x14ac:dyDescent="0.25">
      <c r="A218" s="181"/>
      <c r="B218" s="156"/>
      <c r="C218" s="182"/>
      <c r="D218" s="172" t="s">
        <v>142</v>
      </c>
      <c r="E218" s="158">
        <v>54772</v>
      </c>
      <c r="F218" s="166">
        <v>6.8750000000000006E-2</v>
      </c>
      <c r="G218" s="166">
        <v>7.0900000000000005E-2</v>
      </c>
      <c r="H218" s="166">
        <v>7.2999999999999995E-2</v>
      </c>
      <c r="I218" s="175">
        <v>7.1099099999999998E-2</v>
      </c>
      <c r="J218" s="175">
        <v>7.1199999999999999E-2</v>
      </c>
      <c r="K218" s="256">
        <v>5750000</v>
      </c>
      <c r="L218" s="256">
        <v>1400000</v>
      </c>
      <c r="M218" s="170">
        <f t="shared" si="31"/>
        <v>4.1071428571428568</v>
      </c>
    </row>
    <row r="219" spans="1:13" ht="10.5" x14ac:dyDescent="0.25">
      <c r="A219" s="287" t="s">
        <v>121</v>
      </c>
      <c r="B219" s="289"/>
      <c r="C219" s="289"/>
      <c r="D219" s="289"/>
      <c r="E219" s="289"/>
      <c r="F219" s="289"/>
      <c r="G219" s="289"/>
      <c r="H219" s="289"/>
      <c r="I219" s="289"/>
      <c r="J219" s="290"/>
      <c r="K219" s="255">
        <f>SUM(K212:K218)</f>
        <v>26207500</v>
      </c>
      <c r="L219" s="255">
        <f>SUM(L212:L218)</f>
        <v>10000000</v>
      </c>
      <c r="M219" s="165"/>
    </row>
    <row r="220" spans="1:13" ht="10.5" x14ac:dyDescent="0.25">
      <c r="A220" s="284" t="s">
        <v>208</v>
      </c>
      <c r="B220" s="285"/>
      <c r="C220" s="285"/>
      <c r="D220" s="285"/>
      <c r="E220" s="285"/>
      <c r="F220" s="285"/>
      <c r="G220" s="285"/>
      <c r="H220" s="285"/>
      <c r="I220" s="285"/>
      <c r="J220" s="286"/>
      <c r="K220" s="173">
        <f>K219</f>
        <v>26207500</v>
      </c>
      <c r="L220" s="173">
        <f>L219</f>
        <v>10000000</v>
      </c>
      <c r="M220" s="105"/>
    </row>
    <row r="221" spans="1:13" ht="10.5" x14ac:dyDescent="0.25">
      <c r="A221" s="284" t="s">
        <v>209</v>
      </c>
      <c r="B221" s="285"/>
      <c r="C221" s="285"/>
      <c r="D221" s="285"/>
      <c r="E221" s="285"/>
      <c r="F221" s="285"/>
      <c r="G221" s="285"/>
      <c r="H221" s="285"/>
      <c r="I221" s="285"/>
      <c r="J221" s="286"/>
      <c r="K221" s="173">
        <f>K211+K220</f>
        <v>816101052</v>
      </c>
      <c r="L221" s="173">
        <f>L211+L220</f>
        <v>415931452</v>
      </c>
      <c r="M221" s="165"/>
    </row>
    <row r="222" spans="1:13" x14ac:dyDescent="0.2">
      <c r="A222" s="2"/>
      <c r="B222" s="2"/>
      <c r="C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">
      <c r="A223" s="2"/>
      <c r="B223" s="2"/>
      <c r="C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">
      <c r="A224" s="2"/>
      <c r="B224" s="2"/>
      <c r="C224" s="2"/>
      <c r="E224" s="2"/>
      <c r="F224" s="2"/>
      <c r="G224" s="2"/>
      <c r="H224" s="2"/>
      <c r="I224" s="2"/>
      <c r="J224" s="2"/>
      <c r="K224" s="2"/>
      <c r="L224" s="2"/>
      <c r="M224" s="2"/>
    </row>
    <row r="225" s="2" customFormat="1" x14ac:dyDescent="0.2"/>
    <row r="226" s="2" customFormat="1" x14ac:dyDescent="0.2"/>
    <row r="227" s="2" customFormat="1" x14ac:dyDescent="0.2"/>
    <row r="228" s="2" customFormat="1" x14ac:dyDescent="0.2"/>
  </sheetData>
  <mergeCells count="47">
    <mergeCell ref="A219:J219"/>
    <mergeCell ref="A220:J220"/>
    <mergeCell ref="A211:J211"/>
    <mergeCell ref="A153:J153"/>
    <mergeCell ref="A145:J145"/>
    <mergeCell ref="A129:J129"/>
    <mergeCell ref="A120:J120"/>
    <mergeCell ref="A121:J121"/>
    <mergeCell ref="A119:J119"/>
    <mergeCell ref="A137:J137"/>
    <mergeCell ref="A92:J92"/>
    <mergeCell ref="A100:J100"/>
    <mergeCell ref="A84:J84"/>
    <mergeCell ref="A111:J111"/>
    <mergeCell ref="A108:J108"/>
    <mergeCell ref="A29:J29"/>
    <mergeCell ref="A30:A33"/>
    <mergeCell ref="B30:B33"/>
    <mergeCell ref="C30:C33"/>
    <mergeCell ref="A34:J34"/>
    <mergeCell ref="A154:J154"/>
    <mergeCell ref="A155:J155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184:J184"/>
    <mergeCell ref="A221:J221"/>
    <mergeCell ref="A210:J210"/>
    <mergeCell ref="A158:J158"/>
    <mergeCell ref="A166:J166"/>
    <mergeCell ref="A174:J174"/>
    <mergeCell ref="A175:J175"/>
    <mergeCell ref="A176:J176"/>
    <mergeCell ref="A192:J192"/>
    <mergeCell ref="A200:J200"/>
    <mergeCell ref="A209:J209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7E543-3169-4E63-AE48-F75266594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2024-06-10T06:36:28Z</dcterms:modified>
</cp:coreProperties>
</file>