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"/>
    </mc:Choice>
  </mc:AlternateContent>
  <xr:revisionPtr revIDLastSave="0" documentId="8_{EAD0D445-7855-4E1F-AAA7-95A910333D1C}" xr6:coauthVersionLast="47" xr6:coauthVersionMax="47" xr10:uidLastSave="{00000000-0000-0000-0000-000000000000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6" i="1" l="1"/>
  <c r="K185" i="1"/>
  <c r="L184" i="1"/>
  <c r="L185" i="1" s="1"/>
  <c r="L186" i="1" s="1"/>
  <c r="K184" i="1"/>
  <c r="M183" i="1"/>
  <c r="M182" i="1"/>
  <c r="M181" i="1"/>
  <c r="M180" i="1"/>
  <c r="M179" i="1"/>
  <c r="M178" i="1"/>
  <c r="M177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L175" i="1" l="1"/>
  <c r="K175" i="1"/>
  <c r="K154" i="1"/>
  <c r="L154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K176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155" i="1" l="1"/>
  <c r="L176" i="1"/>
  <c r="K121" i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<sst xmlns="http://schemas.openxmlformats.org/spreadsheetml/2006/main" count="569" uniqueCount="204">
  <si>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</si>
  <si>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</si>
  <si>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</si>
  <si>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</si>
  <si>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</si>
  <si>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</si>
  <si>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</si>
  <si>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</si>
  <si>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</si>
  <si>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</si>
  <si>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</si>
  <si>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</si>
  <si>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</si>
  <si>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</si>
  <si>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</si>
  <si>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</si>
  <si>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</si>
  <si>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</si>
  <si>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</si>
  <si>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</si>
  <si>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</si>
  <si>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</si>
  <si>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</si>
  <si>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</si>
  <si>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</si>
  <si>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</si>
  <si>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</si>
  <si>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</si>
  <si>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</si>
  <si>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</si>
  <si>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</si>
  <si>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</si>
  <si>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</si>
  <si>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</si>
  <si>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</si>
  <si>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</si>
  <si>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</si>
  <si>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</si>
  <si>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</si>
  <si>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</si>
  <si>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</si>
  <si>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</si>
  <si>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</si>
  <si>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</si>
  <si>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</si>
  <si>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</si>
  <si>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</si>
  <si>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</si>
  <si>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</si>
  <si>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</si>
  <si>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</si>
  <si>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</si>
  <si>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</si>
  <si>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</si>
  <si>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</si>
  <si>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</si>
  <si>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</si>
  <si>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</si>
  <si>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</si>
  <si>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</si>
  <si>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</si>
  <si>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</si>
  <si>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</si>
  <si>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</si>
  <si>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</si>
  <si>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</si>
  <si>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</si>
  <si>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</si>
  <si>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</si>
  <si>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</si>
  <si>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</si>
  <si>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</si>
  <si>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</si>
  <si>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</si>
  <si>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</si>
  <si>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</si>
  <si>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</si>
  <si>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</si>
  <si>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</si>
  <si>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</si>
  <si>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</si>
  <si>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</si>
  <si>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</si>
  <si>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</si>
  <si>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</si>
  <si>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</si>
  <si>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</si>
  <si>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</si>
  <si>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</si>
  <si>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</si>
  <si>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</si>
  <si>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</si>
  <si>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</si>
  <si>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</si>
  <si>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</si>
  <si>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</si>
  <si>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</si>
  <si>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</si>
  <si>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</si>
  <si>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</si>
  <si>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</si>
  <si>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</si>
  <si>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</si>
  <si>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</si>
  <si>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</si>
  <si>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</si>
  <si>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</si>
  <si>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</si>
  <si>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</si>
  <si>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</si>
  <si>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</si>
  <si>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</si>
  <si>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</si>
  <si>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</si>
  <si>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</si>
  <si>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</si>
  <si>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</si>
  <si>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</si>
  <si>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</si>
  <si>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</si>
  <si>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</si>
  <si>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</si>
  <si>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</si>
  <si>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</si>
  <si>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</si>
  <si>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</si>
  <si>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</si>
  <si>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</si>
  <si>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</si>
  <si>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</si>
  <si>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</si>
  <si>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</si>
  <si>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</si>
  <si>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</si>
  <si>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</si>
  <si>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</si>
  <si>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</si>
  <si>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</si>
  <si>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</si>
  <si>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</si>
  <si>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</si>
  <si>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</si>
  <si>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</si>
  <si>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</si>
  <si>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</si>
  <si>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</si>
  <si>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</si>
  <si>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</si>
  <si>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</si>
  <si>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</si>
  <si>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</si>
  <si>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</si>
  <si>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</si>
  <si>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</si>
  <si>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</si>
  <si>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</si>
  <si>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</si>
  <si>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</si>
  <si>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</si>
  <si>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</si>
  <si>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</si>
  <si>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</si>
  <si>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</si>
  <si>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</si>
  <si>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</si>
  <si>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</si>
  <si>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</si>
  <si>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</si>
  <si>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</si>
  <si>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</si>
  <si>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</si>
  <si>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</si>
  <si>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</si>
  <si>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</si>
  <si>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</si>
  <si>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</si>
  <si>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</si>
  <si>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</si>
  <si>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</si>
  <si>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</si>
  <si>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</si>
  <si>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</si>
  <si>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</si>
  <si>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</si>
  <si>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</si>
  <si>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</si>
  <si>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</si>
  <si>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</si>
  <si>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</si>
  <si>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</si>
  <si>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</si>
  <si>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</si>
  <si>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</si>
  <si>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</si>
  <si>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</si>
  <si>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</si>
  <si>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</si>
  <si>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</si>
  <si>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</si>
  <si>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</si>
  <si>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G r a n d   T o t a l   s . d .  T a n g g a l   3   b u l a n   M e i   2 0 2 4</t>
  </si>
  <si>
    <t>SPN03240801</t>
  </si>
  <si>
    <t>SPN12250502</t>
  </si>
  <si>
    <t>G r a n d   T o t a l   b u l a n   M e i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</si>
</sst>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74">
        <v>41016</v>
      </c>
      <c r="B78" s="276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75"/>
      <c r="B79" s="277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75"/>
      <c r="B80" s="277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75"/>
      <c r="B81" s="277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78" t="s">
        <v>73</v>
      </c>
      <c r="O250" s="279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86"/>
  <sheetViews>
    <sheetView showGridLines="0" tabSelected="1" zoomScaleNormal="100" zoomScaleSheetLayoutView="115" workbookViewId="0">
      <pane xSplit="4" ySplit="3" topLeftCell="E158" activePane="bottomRight" state="frozen"/>
      <selection pane="topRight" activeCell="D1" sqref="D1"/>
      <selection pane="bottomLeft" activeCell="A4" sqref="A4"/>
      <selection pane="bottomRight" activeCell="L188" sqref="L188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01" t="s">
        <v>129</v>
      </c>
      <c r="M2" s="301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284" t="s">
        <v>121</v>
      </c>
      <c r="B11" s="285"/>
      <c r="C11" s="285"/>
      <c r="D11" s="285"/>
      <c r="E11" s="285"/>
      <c r="F11" s="285"/>
      <c r="G11" s="285"/>
      <c r="H11" s="285"/>
      <c r="I11" s="285"/>
      <c r="J11" s="286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280" t="s">
        <v>121</v>
      </c>
      <c r="B19" s="281"/>
      <c r="C19" s="282"/>
      <c r="D19" s="282"/>
      <c r="E19" s="282"/>
      <c r="F19" s="282"/>
      <c r="G19" s="282"/>
      <c r="H19" s="282"/>
      <c r="I19" s="282"/>
      <c r="J19" s="283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284" t="s">
        <v>121</v>
      </c>
      <c r="B26" s="285"/>
      <c r="C26" s="285"/>
      <c r="D26" s="285"/>
      <c r="E26" s="285"/>
      <c r="F26" s="285"/>
      <c r="G26" s="285"/>
      <c r="H26" s="285"/>
      <c r="I26" s="285"/>
      <c r="J26" s="286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02">
        <v>45280</v>
      </c>
      <c r="B27" s="302">
        <v>45287</v>
      </c>
      <c r="C27" s="298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03"/>
      <c r="B28" s="303"/>
      <c r="C28" s="300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292" t="s">
        <v>121</v>
      </c>
      <c r="B29" s="293"/>
      <c r="C29" s="293"/>
      <c r="D29" s="293"/>
      <c r="E29" s="293"/>
      <c r="F29" s="293"/>
      <c r="G29" s="293"/>
      <c r="H29" s="293"/>
      <c r="I29" s="293"/>
      <c r="J29" s="294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295">
        <v>45282</v>
      </c>
      <c r="B30" s="295">
        <v>45288</v>
      </c>
      <c r="C30" s="298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296"/>
      <c r="B31" s="296"/>
      <c r="C31" s="299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296"/>
      <c r="B32" s="296"/>
      <c r="C32" s="299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297"/>
      <c r="B33" s="297"/>
      <c r="C33" s="300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292" t="s">
        <v>121</v>
      </c>
      <c r="B34" s="293"/>
      <c r="C34" s="293"/>
      <c r="D34" s="293"/>
      <c r="E34" s="293"/>
      <c r="F34" s="293"/>
      <c r="G34" s="293"/>
      <c r="H34" s="293"/>
      <c r="I34" s="293"/>
      <c r="J34" s="294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280" t="s">
        <v>121</v>
      </c>
      <c r="B42" s="281"/>
      <c r="C42" s="282"/>
      <c r="D42" s="282"/>
      <c r="E42" s="282"/>
      <c r="F42" s="282"/>
      <c r="G42" s="282"/>
      <c r="H42" s="282"/>
      <c r="I42" s="282"/>
      <c r="J42" s="283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280" t="s">
        <v>121</v>
      </c>
      <c r="B49" s="282"/>
      <c r="C49" s="282"/>
      <c r="D49" s="282"/>
      <c r="E49" s="282"/>
      <c r="F49" s="282"/>
      <c r="G49" s="282"/>
      <c r="H49" s="282"/>
      <c r="I49" s="282"/>
      <c r="J49" s="283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284" t="s">
        <v>121</v>
      </c>
      <c r="B57" s="285"/>
      <c r="C57" s="285"/>
      <c r="D57" s="285"/>
      <c r="E57" s="285"/>
      <c r="F57" s="285"/>
      <c r="G57" s="285"/>
      <c r="H57" s="285"/>
      <c r="I57" s="285"/>
      <c r="J57" s="286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280" t="s">
        <v>121</v>
      </c>
      <c r="B65" s="281"/>
      <c r="C65" s="282"/>
      <c r="D65" s="282"/>
      <c r="E65" s="282"/>
      <c r="F65" s="282"/>
      <c r="G65" s="282"/>
      <c r="H65" s="282"/>
      <c r="I65" s="282"/>
      <c r="J65" s="283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284" t="s">
        <v>121</v>
      </c>
      <c r="B73" s="285"/>
      <c r="C73" s="285"/>
      <c r="D73" s="285"/>
      <c r="E73" s="285"/>
      <c r="F73" s="285"/>
      <c r="G73" s="285"/>
      <c r="H73" s="285"/>
      <c r="I73" s="285"/>
      <c r="J73" s="286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287" t="s">
        <v>143</v>
      </c>
      <c r="B74" s="288"/>
      <c r="C74" s="288"/>
      <c r="D74" s="288"/>
      <c r="E74" s="288"/>
      <c r="F74" s="288"/>
      <c r="G74" s="288"/>
      <c r="H74" s="288"/>
      <c r="I74" s="288"/>
      <c r="J74" s="289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287" t="s">
        <v>161</v>
      </c>
      <c r="B75" s="288"/>
      <c r="C75" s="288"/>
      <c r="D75" s="288"/>
      <c r="E75" s="288"/>
      <c r="F75" s="288"/>
      <c r="G75" s="288"/>
      <c r="H75" s="288"/>
      <c r="I75" s="288"/>
      <c r="J75" s="289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280" t="s">
        <v>121</v>
      </c>
      <c r="B84" s="281"/>
      <c r="C84" s="282"/>
      <c r="D84" s="282"/>
      <c r="E84" s="282"/>
      <c r="F84" s="282"/>
      <c r="G84" s="282"/>
      <c r="H84" s="282"/>
      <c r="I84" s="282"/>
      <c r="J84" s="283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284" t="s">
        <v>121</v>
      </c>
      <c r="B92" s="285"/>
      <c r="C92" s="285"/>
      <c r="D92" s="285"/>
      <c r="E92" s="285"/>
      <c r="F92" s="285"/>
      <c r="G92" s="285"/>
      <c r="H92" s="285"/>
      <c r="I92" s="285"/>
      <c r="J92" s="286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280" t="s">
        <v>121</v>
      </c>
      <c r="B100" s="281"/>
      <c r="C100" s="282"/>
      <c r="D100" s="282"/>
      <c r="E100" s="282"/>
      <c r="F100" s="282"/>
      <c r="G100" s="282"/>
      <c r="H100" s="282"/>
      <c r="I100" s="282"/>
      <c r="J100" s="283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284" t="s">
        <v>121</v>
      </c>
      <c r="B108" s="285"/>
      <c r="C108" s="285"/>
      <c r="D108" s="285"/>
      <c r="E108" s="285"/>
      <c r="F108" s="285"/>
      <c r="G108" s="285"/>
      <c r="H108" s="285"/>
      <c r="I108" s="285"/>
      <c r="J108" s="286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290" t="s">
        <v>121</v>
      </c>
      <c r="B111" s="281"/>
      <c r="C111" s="281"/>
      <c r="D111" s="281"/>
      <c r="E111" s="281"/>
      <c r="F111" s="281"/>
      <c r="G111" s="281"/>
      <c r="H111" s="281"/>
      <c r="I111" s="281"/>
      <c r="J111" s="291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280" t="s">
        <v>121</v>
      </c>
      <c r="B119" s="281"/>
      <c r="C119" s="282"/>
      <c r="D119" s="282"/>
      <c r="E119" s="282"/>
      <c r="F119" s="282"/>
      <c r="G119" s="282"/>
      <c r="H119" s="282"/>
      <c r="I119" s="282"/>
      <c r="J119" s="283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287" t="s">
        <v>164</v>
      </c>
      <c r="B120" s="288"/>
      <c r="C120" s="288"/>
      <c r="D120" s="288"/>
      <c r="E120" s="288"/>
      <c r="F120" s="288"/>
      <c r="G120" s="288"/>
      <c r="H120" s="288"/>
      <c r="I120" s="288"/>
      <c r="J120" s="289"/>
      <c r="K120" s="255">
        <f>K92+K100+K108+K111+K119</f>
        <v>181122702</v>
      </c>
      <c r="L120" s="255">
        <f>L92+L100+L108+L111+L119</f>
        <v>95070702</v>
      </c>
      <c r="M120" s="165"/>
    </row>
    <row r="121" spans="1:13" s="1" customFormat="1" ht="12.75" customHeight="1" outlineLevel="1" x14ac:dyDescent="0.2">
      <c r="A121" s="287" t="s">
        <v>182</v>
      </c>
      <c r="B121" s="288"/>
      <c r="C121" s="288"/>
      <c r="D121" s="288"/>
      <c r="E121" s="288"/>
      <c r="F121" s="288"/>
      <c r="G121" s="288"/>
      <c r="H121" s="288"/>
      <c r="I121" s="288"/>
      <c r="J121" s="289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284" t="s">
        <v>121</v>
      </c>
      <c r="B129" s="285"/>
      <c r="C129" s="285"/>
      <c r="D129" s="285"/>
      <c r="E129" s="285"/>
      <c r="F129" s="285"/>
      <c r="G129" s="285"/>
      <c r="H129" s="285"/>
      <c r="I129" s="285"/>
      <c r="J129" s="286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280" t="s">
        <v>121</v>
      </c>
      <c r="B137" s="281"/>
      <c r="C137" s="282"/>
      <c r="D137" s="282"/>
      <c r="E137" s="282"/>
      <c r="F137" s="282"/>
      <c r="G137" s="282"/>
      <c r="H137" s="282"/>
      <c r="I137" s="282"/>
      <c r="J137" s="283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284" t="s">
        <v>121</v>
      </c>
      <c r="B145" s="285"/>
      <c r="C145" s="285"/>
      <c r="D145" s="285"/>
      <c r="E145" s="285"/>
      <c r="F145" s="285"/>
      <c r="G145" s="285"/>
      <c r="H145" s="285"/>
      <c r="I145" s="285"/>
      <c r="J145" s="286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280" t="s">
        <v>121</v>
      </c>
      <c r="B153" s="281"/>
      <c r="C153" s="282"/>
      <c r="D153" s="282"/>
      <c r="E153" s="282"/>
      <c r="F153" s="282"/>
      <c r="G153" s="282"/>
      <c r="H153" s="282"/>
      <c r="I153" s="282"/>
      <c r="J153" s="283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287" t="s">
        <v>188</v>
      </c>
      <c r="B154" s="288"/>
      <c r="C154" s="288"/>
      <c r="D154" s="288"/>
      <c r="E154" s="288"/>
      <c r="F154" s="288"/>
      <c r="G154" s="288"/>
      <c r="H154" s="288"/>
      <c r="I154" s="288"/>
      <c r="J154" s="289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287" t="s">
        <v>191</v>
      </c>
      <c r="B155" s="288"/>
      <c r="C155" s="288"/>
      <c r="D155" s="288"/>
      <c r="E155" s="288"/>
      <c r="F155" s="288"/>
      <c r="G155" s="288"/>
      <c r="H155" s="288"/>
      <c r="I155" s="288"/>
      <c r="J155" s="289"/>
      <c r="K155" s="173">
        <f>K74+K120+K154</f>
        <v>581574002</v>
      </c>
      <c r="L155" s="173">
        <f>L74+L120+L154</f>
        <v>301682602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284" t="s">
        <v>121</v>
      </c>
      <c r="B158" s="304"/>
      <c r="C158" s="285"/>
      <c r="D158" s="285"/>
      <c r="E158" s="285"/>
      <c r="F158" s="285"/>
      <c r="G158" s="285"/>
      <c r="H158" s="285"/>
      <c r="I158" s="285"/>
      <c r="J158" s="286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284" t="s">
        <v>121</v>
      </c>
      <c r="B166" s="285"/>
      <c r="C166" s="285"/>
      <c r="D166" s="285"/>
      <c r="E166" s="285"/>
      <c r="F166" s="285"/>
      <c r="G166" s="285"/>
      <c r="H166" s="285"/>
      <c r="I166" s="285"/>
      <c r="J166" s="286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284" t="s">
        <v>121</v>
      </c>
      <c r="B174" s="304"/>
      <c r="C174" s="285"/>
      <c r="D174" s="285"/>
      <c r="E174" s="285"/>
      <c r="F174" s="285"/>
      <c r="G174" s="285"/>
      <c r="H174" s="285"/>
      <c r="I174" s="285"/>
      <c r="J174" s="286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7" t="s">
        <v>198</v>
      </c>
      <c r="B175" s="288"/>
      <c r="C175" s="288"/>
      <c r="D175" s="288"/>
      <c r="E175" s="288"/>
      <c r="F175" s="288"/>
      <c r="G175" s="288"/>
      <c r="H175" s="288"/>
      <c r="I175" s="288"/>
      <c r="J175" s="289"/>
      <c r="K175" s="173">
        <f>K158+K166+K174</f>
        <v>45588450</v>
      </c>
      <c r="L175" s="173">
        <f>L158+L166+L174</f>
        <v>32359250</v>
      </c>
      <c r="M175" s="165"/>
    </row>
    <row r="176" spans="1:13" x14ac:dyDescent="0.2">
      <c r="A176" s="287" t="s">
        <v>199</v>
      </c>
      <c r="B176" s="288"/>
      <c r="C176" s="288"/>
      <c r="D176" s="288"/>
      <c r="E176" s="288"/>
      <c r="F176" s="288"/>
      <c r="G176" s="288"/>
      <c r="H176" s="288"/>
      <c r="I176" s="288"/>
      <c r="J176" s="289"/>
      <c r="K176" s="173">
        <f>K74+K120+K154+K175</f>
        <v>627162452</v>
      </c>
      <c r="L176" s="173">
        <f>L74+L120+L154+L175</f>
        <v>334041852</v>
      </c>
      <c r="M176" s="165"/>
    </row>
    <row r="177" spans="1:13" ht="12" customHeight="1" outlineLevel="1" x14ac:dyDescent="0.2">
      <c r="A177" s="198">
        <v>45412</v>
      </c>
      <c r="B177" s="215">
        <v>45415</v>
      </c>
      <c r="C177" s="199" t="s">
        <v>136</v>
      </c>
      <c r="D177" s="184" t="s">
        <v>201</v>
      </c>
      <c r="E177" s="185">
        <v>45505</v>
      </c>
      <c r="F177" s="186" t="s">
        <v>128</v>
      </c>
      <c r="G177" s="202">
        <v>6.5000000000000002E-2</v>
      </c>
      <c r="H177" s="202">
        <v>7.0000000000000007E-2</v>
      </c>
      <c r="I177" s="194">
        <v>6.5171400000000004E-2</v>
      </c>
      <c r="J177" s="194">
        <v>6.5500000000000003E-2</v>
      </c>
      <c r="K177" s="216">
        <v>3294600</v>
      </c>
      <c r="L177" s="217">
        <v>350000</v>
      </c>
      <c r="M177" s="188">
        <f t="shared" ref="M177:M178" si="26">IF(L177=0,0,K177/L177)</f>
        <v>9.4131428571428568</v>
      </c>
    </row>
    <row r="178" spans="1:13" ht="12" customHeight="1" outlineLevel="1" x14ac:dyDescent="0.2">
      <c r="A178" s="198"/>
      <c r="B178" s="183"/>
      <c r="C178" s="199"/>
      <c r="D178" s="184" t="s">
        <v>202</v>
      </c>
      <c r="E178" s="185">
        <v>45779</v>
      </c>
      <c r="F178" s="186" t="s">
        <v>128</v>
      </c>
      <c r="G178" s="186">
        <v>6.7199999999999996E-2</v>
      </c>
      <c r="H178" s="186">
        <v>7.1499999999999994E-2</v>
      </c>
      <c r="I178" s="202">
        <v>6.7466700000000004E-2</v>
      </c>
      <c r="J178" s="203">
        <v>6.8199999999999997E-2</v>
      </c>
      <c r="K178" s="216">
        <v>4924500</v>
      </c>
      <c r="L178" s="218">
        <v>600000</v>
      </c>
      <c r="M178" s="188">
        <f t="shared" si="26"/>
        <v>8.2074999999999996</v>
      </c>
    </row>
    <row r="179" spans="1:13" ht="12.75" customHeight="1" outlineLevel="1" x14ac:dyDescent="0.2">
      <c r="A179" s="198"/>
      <c r="B179" s="185"/>
      <c r="C179" s="199"/>
      <c r="D179" s="184" t="s">
        <v>141</v>
      </c>
      <c r="E179" s="185">
        <v>47223</v>
      </c>
      <c r="F179" s="186">
        <v>6.8750000000000006E-2</v>
      </c>
      <c r="G179" s="186">
        <v>7.0999999999999994E-2</v>
      </c>
      <c r="H179" s="186">
        <v>7.4999999999999997E-2</v>
      </c>
      <c r="I179" s="187">
        <v>7.1599200000000002E-2</v>
      </c>
      <c r="J179" s="195">
        <v>7.1900000000000006E-2</v>
      </c>
      <c r="K179" s="216">
        <v>14265300</v>
      </c>
      <c r="L179" s="219">
        <v>8450000</v>
      </c>
      <c r="M179" s="188">
        <f>IF(L179=0,0,K179/L179)</f>
        <v>1.6882011834319526</v>
      </c>
    </row>
    <row r="180" spans="1:13" ht="12.75" customHeight="1" outlineLevel="1" x14ac:dyDescent="0.2">
      <c r="A180" s="191"/>
      <c r="B180" s="189"/>
      <c r="C180" s="192"/>
      <c r="D180" s="184" t="s">
        <v>140</v>
      </c>
      <c r="E180" s="185">
        <v>48990</v>
      </c>
      <c r="F180" s="186">
        <v>6.6250000000000003E-2</v>
      </c>
      <c r="G180" s="186">
        <v>7.1900000000000006E-2</v>
      </c>
      <c r="H180" s="186">
        <v>7.6499999999999999E-2</v>
      </c>
      <c r="I180" s="196">
        <v>7.2397400000000001E-2</v>
      </c>
      <c r="J180" s="197">
        <v>7.2800000000000004E-2</v>
      </c>
      <c r="K180" s="216">
        <v>14234200</v>
      </c>
      <c r="L180" s="218">
        <v>8050000</v>
      </c>
      <c r="M180" s="188">
        <f>IF(L180=0,0,K180/L180)</f>
        <v>1.768223602484472</v>
      </c>
    </row>
    <row r="181" spans="1:13" ht="12.75" customHeight="1" outlineLevel="1" x14ac:dyDescent="0.2">
      <c r="A181" s="191"/>
      <c r="B181" s="189"/>
      <c r="C181" s="192"/>
      <c r="D181" s="184" t="s">
        <v>138</v>
      </c>
      <c r="E181" s="185">
        <v>50571</v>
      </c>
      <c r="F181" s="186">
        <v>7.1249999999999994E-2</v>
      </c>
      <c r="G181" s="186">
        <v>7.17E-2</v>
      </c>
      <c r="H181" s="186">
        <v>7.6999999999999999E-2</v>
      </c>
      <c r="I181" s="187">
        <v>7.2397100000000006E-2</v>
      </c>
      <c r="J181" s="195">
        <v>7.2599999999999998E-2</v>
      </c>
      <c r="K181" s="216">
        <v>4140000</v>
      </c>
      <c r="L181" s="219">
        <v>2000000</v>
      </c>
      <c r="M181" s="188">
        <f>IF(L181=0,0,K181/L181)</f>
        <v>2.0699999999999998</v>
      </c>
    </row>
    <row r="182" spans="1:13" ht="12.75" customHeight="1" outlineLevel="1" x14ac:dyDescent="0.2">
      <c r="A182" s="191"/>
      <c r="B182" s="189"/>
      <c r="C182" s="192"/>
      <c r="D182" s="184" t="s">
        <v>137</v>
      </c>
      <c r="E182" s="185">
        <v>52397</v>
      </c>
      <c r="F182" s="186">
        <v>7.1249999999999994E-2</v>
      </c>
      <c r="G182" s="186">
        <v>7.1400000000000005E-2</v>
      </c>
      <c r="H182" s="186">
        <v>0.08</v>
      </c>
      <c r="I182" s="187">
        <v>7.1599599999999999E-2</v>
      </c>
      <c r="J182" s="196">
        <v>7.1599999999999997E-2</v>
      </c>
      <c r="K182" s="220">
        <v>6534200</v>
      </c>
      <c r="L182" s="219">
        <v>2050000</v>
      </c>
      <c r="M182" s="188">
        <f>IF(L182=0,0,K182/L182)</f>
        <v>3.1874146341463416</v>
      </c>
    </row>
    <row r="183" spans="1:13" ht="12.75" customHeight="1" outlineLevel="1" x14ac:dyDescent="0.2">
      <c r="A183" s="191"/>
      <c r="B183" s="200"/>
      <c r="C183" s="192"/>
      <c r="D183" s="184" t="s">
        <v>146</v>
      </c>
      <c r="E183" s="185">
        <v>56445</v>
      </c>
      <c r="F183" s="186">
        <v>6.8750000000000006E-2</v>
      </c>
      <c r="G183" s="186">
        <v>7.1300000000000002E-2</v>
      </c>
      <c r="H183" s="186">
        <v>7.6499999999999999E-2</v>
      </c>
      <c r="I183" s="197" t="s">
        <v>130</v>
      </c>
      <c r="J183" s="196" t="s">
        <v>130</v>
      </c>
      <c r="K183" s="220">
        <v>2806800</v>
      </c>
      <c r="L183" s="218">
        <v>0</v>
      </c>
      <c r="M183" s="201">
        <f>IF(L183=0,0,K183/L183)</f>
        <v>0</v>
      </c>
    </row>
    <row r="184" spans="1:13" s="1" customFormat="1" ht="12.75" customHeight="1" outlineLevel="1" x14ac:dyDescent="0.2">
      <c r="A184" s="280" t="s">
        <v>121</v>
      </c>
      <c r="B184" s="281"/>
      <c r="C184" s="282"/>
      <c r="D184" s="282"/>
      <c r="E184" s="282"/>
      <c r="F184" s="282"/>
      <c r="G184" s="282"/>
      <c r="H184" s="282"/>
      <c r="I184" s="282"/>
      <c r="J184" s="283"/>
      <c r="K184" s="190">
        <f>SUM(K177:K183)</f>
        <v>50199600</v>
      </c>
      <c r="L184" s="190">
        <f>SUM(L177:L183)</f>
        <v>21500000</v>
      </c>
      <c r="M184" s="193"/>
    </row>
    <row r="185" spans="1:13" x14ac:dyDescent="0.2">
      <c r="A185" s="287" t="s">
        <v>203</v>
      </c>
      <c r="B185" s="288"/>
      <c r="C185" s="288"/>
      <c r="D185" s="288"/>
      <c r="E185" s="288"/>
      <c r="F185" s="288"/>
      <c r="G185" s="288"/>
      <c r="H185" s="288"/>
      <c r="I185" s="288"/>
      <c r="J185" s="289"/>
      <c r="K185" s="173">
        <f>K184</f>
        <v>50199600</v>
      </c>
      <c r="L185" s="173">
        <f>L184</f>
        <v>21500000</v>
      </c>
      <c r="M185" s="165"/>
    </row>
    <row r="186" spans="1:13" x14ac:dyDescent="0.2">
      <c r="A186" s="287" t="s">
        <v>200</v>
      </c>
      <c r="B186" s="288"/>
      <c r="C186" s="288"/>
      <c r="D186" s="288"/>
      <c r="E186" s="288"/>
      <c r="F186" s="288"/>
      <c r="G186" s="288"/>
      <c r="H186" s="288"/>
      <c r="I186" s="288"/>
      <c r="J186" s="289"/>
      <c r="K186" s="173">
        <f>K176+K185</f>
        <v>677362052</v>
      </c>
      <c r="L186" s="173">
        <f>L176+L185</f>
        <v>355541852</v>
      </c>
      <c r="M186" s="165"/>
    </row>
  </sheetData>
  <mergeCells count="41">
    <mergeCell ref="A184:J184"/>
    <mergeCell ref="A186:J186"/>
    <mergeCell ref="A185:J185"/>
    <mergeCell ref="A158:J158"/>
    <mergeCell ref="A166:J166"/>
    <mergeCell ref="A174:J174"/>
    <mergeCell ref="A175:J175"/>
    <mergeCell ref="A176:J176"/>
    <mergeCell ref="A154:J154"/>
    <mergeCell ref="A155:J155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B30:B33"/>
    <mergeCell ref="C30:C33"/>
    <mergeCell ref="A34:J34"/>
    <mergeCell ref="A119:J119"/>
    <mergeCell ref="A137:J137"/>
    <mergeCell ref="A92:J92"/>
    <mergeCell ref="A100:J100"/>
    <mergeCell ref="A84:J84"/>
    <mergeCell ref="A111:J111"/>
    <mergeCell ref="A108:J108"/>
    <mergeCell ref="A153:J153"/>
    <mergeCell ref="A145:J145"/>
    <mergeCell ref="A129:J129"/>
    <mergeCell ref="A120:J120"/>
    <mergeCell ref="A121:J121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7E543-3169-4E63-AE48-F7526659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2024-05-06T13:07:29Z</dcterms:modified>
</cp:coreProperties>
</file>