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IKHSAN\Temporer\SUSPI\2024Q2\PUBLISH\"/>
    </mc:Choice>
  </mc:AlternateContent>
  <xr:revisionPtr revIDLastSave="0" documentId="13_ncr:1_{124A68E9-2296-4C4E-9C9D-C9C7128606A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1. General Govt" sheetId="1" r:id="rId1"/>
    <sheet name="1.1Central Govt." sheetId="2" r:id="rId2"/>
    <sheet name="1.2Local Govt." sheetId="6" r:id="rId3"/>
    <sheet name="2.Non Fin. Pub. Corp" sheetId="7" r:id="rId4"/>
    <sheet name="3.Fin. Pub. Corp." sheetId="8" r:id="rId5"/>
    <sheet name="4. Total Public Sector" sheetId="9" r:id="rId6"/>
  </sheets>
  <externalReferences>
    <externalReference r:id="rId7"/>
  </externalReferences>
  <definedNames>
    <definedName name="NPAKR2407">[1]NP_AKR_SMT1_2018!$B$19:$F$142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C43" i="8"/>
  <c r="J2" i="9"/>
  <c r="J2" i="8"/>
  <c r="J2" i="7"/>
  <c r="J47" i="8"/>
  <c r="I47" i="8"/>
  <c r="H47" i="8"/>
  <c r="G47" i="8"/>
  <c r="F47" i="8"/>
  <c r="E47" i="8"/>
  <c r="D47" i="8"/>
  <c r="C47" i="8"/>
  <c r="J43" i="8"/>
  <c r="I43" i="8"/>
  <c r="H43" i="8"/>
  <c r="G43" i="8"/>
  <c r="F43" i="8"/>
  <c r="E43" i="8"/>
  <c r="D43" i="8"/>
  <c r="J41" i="8"/>
  <c r="I41" i="8"/>
  <c r="H41" i="8"/>
  <c r="G41" i="8"/>
  <c r="F41" i="8"/>
  <c r="E41" i="8"/>
  <c r="D41" i="8"/>
  <c r="C41" i="8"/>
  <c r="J40" i="8"/>
  <c r="I40" i="8"/>
  <c r="H40" i="8"/>
  <c r="G40" i="8"/>
  <c r="F40" i="8"/>
  <c r="E40" i="8"/>
  <c r="D40" i="8"/>
  <c r="C40" i="8"/>
  <c r="J39" i="8"/>
  <c r="I39" i="8"/>
  <c r="H39" i="8"/>
  <c r="G39" i="8"/>
  <c r="F39" i="8"/>
  <c r="E39" i="8"/>
  <c r="D39" i="8"/>
  <c r="C39" i="8"/>
  <c r="J38" i="8"/>
  <c r="I38" i="8"/>
  <c r="H38" i="8"/>
  <c r="G38" i="8"/>
  <c r="F38" i="8"/>
  <c r="E38" i="8"/>
  <c r="D38" i="8"/>
  <c r="C38" i="8"/>
  <c r="J37" i="8"/>
  <c r="I37" i="8"/>
  <c r="H37" i="8"/>
  <c r="G37" i="8"/>
  <c r="F37" i="8"/>
  <c r="E37" i="8"/>
  <c r="D37" i="8"/>
  <c r="C37" i="8"/>
  <c r="J36" i="8"/>
  <c r="I36" i="8"/>
  <c r="H36" i="8"/>
  <c r="G36" i="8"/>
  <c r="F36" i="8"/>
  <c r="E36" i="8"/>
  <c r="D36" i="8"/>
  <c r="C36" i="8"/>
  <c r="J35" i="8"/>
  <c r="I35" i="8"/>
  <c r="H35" i="8"/>
  <c r="G35" i="8"/>
  <c r="F35" i="8"/>
  <c r="E35" i="8"/>
  <c r="D35" i="8"/>
  <c r="C35" i="8"/>
  <c r="J34" i="8"/>
  <c r="I34" i="8"/>
  <c r="H34" i="8"/>
  <c r="G34" i="8"/>
  <c r="F34" i="8"/>
  <c r="E34" i="8"/>
  <c r="D34" i="8"/>
  <c r="C34" i="8"/>
  <c r="J33" i="8"/>
  <c r="I33" i="8"/>
  <c r="H33" i="8"/>
  <c r="G33" i="8"/>
  <c r="F33" i="8"/>
  <c r="E33" i="8"/>
  <c r="D33" i="8"/>
  <c r="C33" i="8"/>
  <c r="J24" i="8"/>
  <c r="I24" i="8"/>
  <c r="H24" i="8"/>
  <c r="G24" i="8"/>
  <c r="F24" i="8"/>
  <c r="E24" i="8"/>
  <c r="D24" i="8"/>
  <c r="C24" i="8"/>
  <c r="J15" i="8"/>
  <c r="J14" i="8" s="1"/>
  <c r="I15" i="8"/>
  <c r="H15" i="8"/>
  <c r="G15" i="8"/>
  <c r="F15" i="8"/>
  <c r="E15" i="8"/>
  <c r="D15" i="8"/>
  <c r="C15" i="8"/>
  <c r="J7" i="8"/>
  <c r="I7" i="8"/>
  <c r="H7" i="8"/>
  <c r="G7" i="8"/>
  <c r="F7" i="8"/>
  <c r="E7" i="8"/>
  <c r="D7" i="8"/>
  <c r="C7" i="8"/>
  <c r="J47" i="7"/>
  <c r="I47" i="7"/>
  <c r="H47" i="7"/>
  <c r="G47" i="7"/>
  <c r="F47" i="7"/>
  <c r="E47" i="7"/>
  <c r="D47" i="7"/>
  <c r="C47" i="7"/>
  <c r="J43" i="7"/>
  <c r="I43" i="7"/>
  <c r="H43" i="7"/>
  <c r="G43" i="7"/>
  <c r="F43" i="7"/>
  <c r="E43" i="7"/>
  <c r="D43" i="7"/>
  <c r="C43" i="7"/>
  <c r="J41" i="7"/>
  <c r="I41" i="7"/>
  <c r="H41" i="7"/>
  <c r="G41" i="7"/>
  <c r="F41" i="7"/>
  <c r="E41" i="7"/>
  <c r="D41" i="7"/>
  <c r="C41" i="7"/>
  <c r="J40" i="7"/>
  <c r="I40" i="7"/>
  <c r="H40" i="7"/>
  <c r="G40" i="7"/>
  <c r="F40" i="7"/>
  <c r="E40" i="7"/>
  <c r="D40" i="7"/>
  <c r="C40" i="7"/>
  <c r="J39" i="7"/>
  <c r="I39" i="7"/>
  <c r="H39" i="7"/>
  <c r="G39" i="7"/>
  <c r="F39" i="7"/>
  <c r="E39" i="7"/>
  <c r="D39" i="7"/>
  <c r="C39" i="7"/>
  <c r="J38" i="7"/>
  <c r="I38" i="7"/>
  <c r="H38" i="7"/>
  <c r="G38" i="7"/>
  <c r="F38" i="7"/>
  <c r="E38" i="7"/>
  <c r="D38" i="7"/>
  <c r="C38" i="7"/>
  <c r="J37" i="7"/>
  <c r="I37" i="7"/>
  <c r="H37" i="7"/>
  <c r="G37" i="7"/>
  <c r="F37" i="7"/>
  <c r="E37" i="7"/>
  <c r="D37" i="7"/>
  <c r="C37" i="7"/>
  <c r="J36" i="7"/>
  <c r="I36" i="7"/>
  <c r="H36" i="7"/>
  <c r="G36" i="7"/>
  <c r="F36" i="7"/>
  <c r="E36" i="7"/>
  <c r="D36" i="7"/>
  <c r="C36" i="7"/>
  <c r="J35" i="7"/>
  <c r="I35" i="7"/>
  <c r="H35" i="7"/>
  <c r="G35" i="7"/>
  <c r="F35" i="7"/>
  <c r="E35" i="7"/>
  <c r="D35" i="7"/>
  <c r="C35" i="7"/>
  <c r="J34" i="7"/>
  <c r="I34" i="7"/>
  <c r="H34" i="7"/>
  <c r="G34" i="7"/>
  <c r="F34" i="7"/>
  <c r="E34" i="7"/>
  <c r="D34" i="7"/>
  <c r="C34" i="7"/>
  <c r="J33" i="7"/>
  <c r="I33" i="7"/>
  <c r="H33" i="7"/>
  <c r="G33" i="7"/>
  <c r="F33" i="7"/>
  <c r="E33" i="7"/>
  <c r="D33" i="7"/>
  <c r="C33" i="7"/>
  <c r="J24" i="7"/>
  <c r="I24" i="7"/>
  <c r="H24" i="7"/>
  <c r="G24" i="7"/>
  <c r="F24" i="7"/>
  <c r="E24" i="7"/>
  <c r="D24" i="7"/>
  <c r="C24" i="7"/>
  <c r="J15" i="7"/>
  <c r="I15" i="7"/>
  <c r="I14" i="7" s="1"/>
  <c r="H15" i="7"/>
  <c r="G15" i="7"/>
  <c r="F15" i="7"/>
  <c r="E15" i="7"/>
  <c r="D15" i="7"/>
  <c r="C15" i="7"/>
  <c r="J7" i="7"/>
  <c r="I7" i="7"/>
  <c r="H7" i="7"/>
  <c r="G7" i="7"/>
  <c r="F7" i="7"/>
  <c r="E7" i="7"/>
  <c r="D7" i="7"/>
  <c r="C7" i="7"/>
  <c r="E14" i="7" l="1"/>
  <c r="H14" i="8"/>
  <c r="C14" i="7"/>
  <c r="H14" i="7"/>
  <c r="I32" i="7"/>
  <c r="I57" i="7" s="1"/>
  <c r="I14" i="8"/>
  <c r="E14" i="8"/>
  <c r="F14" i="8"/>
  <c r="G14" i="8"/>
  <c r="C14" i="8"/>
  <c r="D14" i="8"/>
  <c r="G32" i="8"/>
  <c r="G56" i="8" s="1"/>
  <c r="H32" i="8"/>
  <c r="H57" i="8" s="1"/>
  <c r="E32" i="8"/>
  <c r="E56" i="8" s="1"/>
  <c r="C32" i="8"/>
  <c r="C56" i="8" s="1"/>
  <c r="I32" i="8"/>
  <c r="I57" i="8" s="1"/>
  <c r="F32" i="8"/>
  <c r="F56" i="8" s="1"/>
  <c r="D32" i="8"/>
  <c r="D56" i="8" s="1"/>
  <c r="J32" i="8"/>
  <c r="D14" i="7"/>
  <c r="J14" i="7"/>
  <c r="F14" i="7"/>
  <c r="G14" i="7"/>
  <c r="F32" i="7"/>
  <c r="F57" i="7" s="1"/>
  <c r="D32" i="7"/>
  <c r="D57" i="7" s="1"/>
  <c r="J32" i="7"/>
  <c r="J57" i="7" s="1"/>
  <c r="E32" i="7"/>
  <c r="E57" i="7" s="1"/>
  <c r="H32" i="7"/>
  <c r="H56" i="7" s="1"/>
  <c r="G32" i="7"/>
  <c r="G56" i="7" s="1"/>
  <c r="C32" i="7"/>
  <c r="C56" i="7" s="1"/>
  <c r="J57" i="8" l="1"/>
  <c r="J56" i="8"/>
  <c r="C57" i="8"/>
  <c r="F57" i="8"/>
  <c r="I56" i="7"/>
  <c r="G57" i="8"/>
  <c r="H56" i="8"/>
  <c r="I56" i="8"/>
  <c r="D57" i="8"/>
  <c r="E57" i="8"/>
  <c r="F56" i="7"/>
  <c r="C57" i="7"/>
  <c r="E56" i="7"/>
  <c r="J56" i="7"/>
  <c r="D56" i="7"/>
  <c r="H57" i="7"/>
  <c r="G57" i="7"/>
  <c r="I47" i="2" l="1"/>
  <c r="H47" i="2"/>
  <c r="G47" i="2"/>
  <c r="F47" i="2"/>
  <c r="E47" i="2"/>
  <c r="D47" i="2"/>
  <c r="C47" i="2"/>
  <c r="I43" i="2"/>
  <c r="H43" i="2"/>
  <c r="G43" i="2"/>
  <c r="F43" i="2"/>
  <c r="E43" i="2"/>
  <c r="D43" i="2"/>
  <c r="C43" i="2"/>
  <c r="I41" i="2"/>
  <c r="H41" i="2"/>
  <c r="G41" i="2"/>
  <c r="F41" i="2"/>
  <c r="E41" i="2"/>
  <c r="D41" i="2"/>
  <c r="C41" i="2"/>
  <c r="I40" i="2"/>
  <c r="H40" i="2"/>
  <c r="G40" i="2"/>
  <c r="F40" i="2"/>
  <c r="E40" i="2"/>
  <c r="D40" i="2"/>
  <c r="C40" i="2"/>
  <c r="I39" i="2"/>
  <c r="H39" i="2"/>
  <c r="G39" i="2"/>
  <c r="F39" i="2"/>
  <c r="E39" i="2"/>
  <c r="D39" i="2"/>
  <c r="C39" i="2"/>
  <c r="I38" i="2"/>
  <c r="H38" i="2"/>
  <c r="G38" i="2"/>
  <c r="F38" i="2"/>
  <c r="E38" i="2"/>
  <c r="D38" i="2"/>
  <c r="C38" i="2"/>
  <c r="I37" i="2"/>
  <c r="H37" i="2"/>
  <c r="G37" i="2"/>
  <c r="F37" i="2"/>
  <c r="E37" i="2"/>
  <c r="D37" i="2"/>
  <c r="C37" i="2"/>
  <c r="I36" i="2"/>
  <c r="I53" i="2" s="1"/>
  <c r="H36" i="2"/>
  <c r="H53" i="2" s="1"/>
  <c r="G36" i="2"/>
  <c r="G53" i="2" s="1"/>
  <c r="F36" i="2"/>
  <c r="F53" i="2" s="1"/>
  <c r="E36" i="2"/>
  <c r="E53" i="2" s="1"/>
  <c r="D36" i="2"/>
  <c r="D53" i="2" s="1"/>
  <c r="C36" i="2"/>
  <c r="C53" i="2" s="1"/>
  <c r="I35" i="2"/>
  <c r="H35" i="2"/>
  <c r="G35" i="2"/>
  <c r="F35" i="2"/>
  <c r="E35" i="2"/>
  <c r="D35" i="2"/>
  <c r="C35" i="2"/>
  <c r="I34" i="2"/>
  <c r="H34" i="2"/>
  <c r="G34" i="2"/>
  <c r="F34" i="2"/>
  <c r="E34" i="2"/>
  <c r="D34" i="2"/>
  <c r="C34" i="2"/>
  <c r="I33" i="2"/>
  <c r="H33" i="2"/>
  <c r="G33" i="2"/>
  <c r="F33" i="2"/>
  <c r="E33" i="2"/>
  <c r="D33" i="2"/>
  <c r="C33" i="2"/>
  <c r="I24" i="2"/>
  <c r="H24" i="2"/>
  <c r="G24" i="2"/>
  <c r="F24" i="2"/>
  <c r="E24" i="2"/>
  <c r="D24" i="2"/>
  <c r="C24" i="2"/>
  <c r="I15" i="2"/>
  <c r="H15" i="2"/>
  <c r="G15" i="2"/>
  <c r="F15" i="2"/>
  <c r="E15" i="2"/>
  <c r="D15" i="2"/>
  <c r="C15" i="2"/>
  <c r="I7" i="2"/>
  <c r="H7" i="2"/>
  <c r="G7" i="2"/>
  <c r="F7" i="2"/>
  <c r="E7" i="2"/>
  <c r="D7" i="2"/>
  <c r="C7" i="2"/>
  <c r="I47" i="6"/>
  <c r="H47" i="6"/>
  <c r="G47" i="6"/>
  <c r="F47" i="6"/>
  <c r="E47" i="6"/>
  <c r="D47" i="6"/>
  <c r="C47" i="6"/>
  <c r="I43" i="6"/>
  <c r="H43" i="6"/>
  <c r="G43" i="6"/>
  <c r="F43" i="6"/>
  <c r="E43" i="6"/>
  <c r="D43" i="6"/>
  <c r="C43" i="6"/>
  <c r="I41" i="6"/>
  <c r="H41" i="6"/>
  <c r="G41" i="6"/>
  <c r="F41" i="6"/>
  <c r="E41" i="6"/>
  <c r="D41" i="6"/>
  <c r="C41" i="6"/>
  <c r="I40" i="6"/>
  <c r="H40" i="6"/>
  <c r="G40" i="6"/>
  <c r="F40" i="6"/>
  <c r="E40" i="6"/>
  <c r="D40" i="6"/>
  <c r="C40" i="6"/>
  <c r="I39" i="6"/>
  <c r="H39" i="6"/>
  <c r="G39" i="6"/>
  <c r="F39" i="6"/>
  <c r="E39" i="6"/>
  <c r="D39" i="6"/>
  <c r="C39" i="6"/>
  <c r="I38" i="6"/>
  <c r="H38" i="6"/>
  <c r="G38" i="6"/>
  <c r="F38" i="6"/>
  <c r="E38" i="6"/>
  <c r="D38" i="6"/>
  <c r="C38" i="6"/>
  <c r="I37" i="6"/>
  <c r="H37" i="6"/>
  <c r="G37" i="6"/>
  <c r="F37" i="6"/>
  <c r="E37" i="6"/>
  <c r="D37" i="6"/>
  <c r="C37" i="6"/>
  <c r="I36" i="6"/>
  <c r="H36" i="6"/>
  <c r="G36" i="6"/>
  <c r="F36" i="6"/>
  <c r="E36" i="6"/>
  <c r="D36" i="6"/>
  <c r="C36" i="6"/>
  <c r="I35" i="6"/>
  <c r="H35" i="6"/>
  <c r="G35" i="6"/>
  <c r="F35" i="6"/>
  <c r="E35" i="6"/>
  <c r="D35" i="6"/>
  <c r="C35" i="6"/>
  <c r="I34" i="6"/>
  <c r="H34" i="6"/>
  <c r="G34" i="6"/>
  <c r="F34" i="6"/>
  <c r="E34" i="6"/>
  <c r="D34" i="6"/>
  <c r="C34" i="6"/>
  <c r="I33" i="6"/>
  <c r="H33" i="6"/>
  <c r="G33" i="6"/>
  <c r="F33" i="6"/>
  <c r="E33" i="6"/>
  <c r="D33" i="6"/>
  <c r="C33" i="6"/>
  <c r="I24" i="6"/>
  <c r="H24" i="6"/>
  <c r="G24" i="6"/>
  <c r="F24" i="6"/>
  <c r="E24" i="6"/>
  <c r="D24" i="6"/>
  <c r="C24" i="6"/>
  <c r="I15" i="6"/>
  <c r="H15" i="6"/>
  <c r="G15" i="6"/>
  <c r="F15" i="6"/>
  <c r="E15" i="6"/>
  <c r="D15" i="6"/>
  <c r="C15" i="6"/>
  <c r="I7" i="6"/>
  <c r="H7" i="6"/>
  <c r="G7" i="6"/>
  <c r="F7" i="6"/>
  <c r="E7" i="6"/>
  <c r="D7" i="6"/>
  <c r="C7" i="6"/>
  <c r="H14" i="6" l="1"/>
  <c r="D14" i="6"/>
  <c r="G14" i="2"/>
  <c r="C14" i="6"/>
  <c r="H32" i="6"/>
  <c r="E32" i="2"/>
  <c r="F14" i="2"/>
  <c r="I14" i="2"/>
  <c r="C14" i="2"/>
  <c r="E14" i="2"/>
  <c r="G54" i="2"/>
  <c r="E14" i="6"/>
  <c r="F32" i="6"/>
  <c r="H14" i="2"/>
  <c r="F54" i="2"/>
  <c r="F14" i="6"/>
  <c r="D32" i="2"/>
  <c r="H54" i="2"/>
  <c r="I14" i="6"/>
  <c r="C32" i="6"/>
  <c r="G32" i="2"/>
  <c r="D54" i="2"/>
  <c r="G32" i="6"/>
  <c r="D14" i="2"/>
  <c r="H32" i="2"/>
  <c r="F32" i="2"/>
  <c r="C32" i="2"/>
  <c r="I32" i="2"/>
  <c r="E54" i="2"/>
  <c r="C54" i="2"/>
  <c r="I54" i="2"/>
  <c r="G14" i="6"/>
  <c r="E32" i="6"/>
  <c r="D32" i="6"/>
  <c r="I32" i="6"/>
  <c r="I50" i="1"/>
  <c r="I50" i="9" s="1"/>
  <c r="H50" i="1"/>
  <c r="H50" i="9" s="1"/>
  <c r="G50" i="1"/>
  <c r="G50" i="9" s="1"/>
  <c r="F50" i="1"/>
  <c r="F50" i="9" s="1"/>
  <c r="E50" i="1"/>
  <c r="E50" i="9" s="1"/>
  <c r="D50" i="1"/>
  <c r="D50" i="9" s="1"/>
  <c r="C50" i="1"/>
  <c r="C50" i="9" s="1"/>
  <c r="I49" i="1"/>
  <c r="I49" i="9" s="1"/>
  <c r="H49" i="1"/>
  <c r="H49" i="9" s="1"/>
  <c r="G49" i="1"/>
  <c r="F49" i="1"/>
  <c r="F49" i="9" s="1"/>
  <c r="E49" i="1"/>
  <c r="E49" i="9" s="1"/>
  <c r="D49" i="1"/>
  <c r="D49" i="9" s="1"/>
  <c r="C49" i="1"/>
  <c r="C49" i="9" s="1"/>
  <c r="I46" i="1"/>
  <c r="I46" i="9" s="1"/>
  <c r="H46" i="1"/>
  <c r="H46" i="9" s="1"/>
  <c r="G46" i="1"/>
  <c r="G46" i="9" s="1"/>
  <c r="F46" i="1"/>
  <c r="F46" i="9" s="1"/>
  <c r="E46" i="1"/>
  <c r="E46" i="9" s="1"/>
  <c r="D46" i="1"/>
  <c r="D46" i="9" s="1"/>
  <c r="C46" i="1"/>
  <c r="C46" i="9" s="1"/>
  <c r="I45" i="1"/>
  <c r="H45" i="1"/>
  <c r="H45" i="9" s="1"/>
  <c r="G45" i="1"/>
  <c r="G45" i="9" s="1"/>
  <c r="F45" i="1"/>
  <c r="F45" i="9" s="1"/>
  <c r="E45" i="1"/>
  <c r="E45" i="9" s="1"/>
  <c r="D45" i="1"/>
  <c r="D45" i="9" s="1"/>
  <c r="C45" i="1"/>
  <c r="I31" i="1"/>
  <c r="I31" i="9" s="1"/>
  <c r="H31" i="1"/>
  <c r="H31" i="9" s="1"/>
  <c r="G31" i="1"/>
  <c r="G31" i="9" s="1"/>
  <c r="F31" i="1"/>
  <c r="F31" i="9" s="1"/>
  <c r="E31" i="1"/>
  <c r="E31" i="9" s="1"/>
  <c r="D31" i="1"/>
  <c r="D31" i="9" s="1"/>
  <c r="C31" i="1"/>
  <c r="C31" i="9" s="1"/>
  <c r="I30" i="1"/>
  <c r="I30" i="9" s="1"/>
  <c r="H30" i="1"/>
  <c r="H30" i="9" s="1"/>
  <c r="G30" i="1"/>
  <c r="G30" i="9" s="1"/>
  <c r="F30" i="1"/>
  <c r="F30" i="9" s="1"/>
  <c r="E30" i="1"/>
  <c r="E30" i="9" s="1"/>
  <c r="D30" i="1"/>
  <c r="D30" i="9" s="1"/>
  <c r="C30" i="1"/>
  <c r="C30" i="9" s="1"/>
  <c r="I29" i="1"/>
  <c r="I29" i="9" s="1"/>
  <c r="H29" i="1"/>
  <c r="H29" i="9" s="1"/>
  <c r="G29" i="1"/>
  <c r="G29" i="9" s="1"/>
  <c r="F29" i="1"/>
  <c r="F29" i="9" s="1"/>
  <c r="E29" i="1"/>
  <c r="E29" i="9" s="1"/>
  <c r="D29" i="1"/>
  <c r="D29" i="9" s="1"/>
  <c r="C29" i="1"/>
  <c r="C29" i="9" s="1"/>
  <c r="I28" i="1"/>
  <c r="I28" i="9" s="1"/>
  <c r="H28" i="1"/>
  <c r="H28" i="9" s="1"/>
  <c r="G28" i="1"/>
  <c r="G28" i="9" s="1"/>
  <c r="F28" i="1"/>
  <c r="F28" i="9" s="1"/>
  <c r="E28" i="1"/>
  <c r="E28" i="9" s="1"/>
  <c r="D28" i="1"/>
  <c r="D28" i="9" s="1"/>
  <c r="C28" i="1"/>
  <c r="C28" i="9" s="1"/>
  <c r="I27" i="1"/>
  <c r="I27" i="9" s="1"/>
  <c r="H27" i="1"/>
  <c r="H27" i="9" s="1"/>
  <c r="G27" i="1"/>
  <c r="G27" i="9" s="1"/>
  <c r="F27" i="1"/>
  <c r="F27" i="9" s="1"/>
  <c r="E27" i="1"/>
  <c r="E27" i="9" s="1"/>
  <c r="D27" i="1"/>
  <c r="D27" i="9" s="1"/>
  <c r="C27" i="1"/>
  <c r="C27" i="9" s="1"/>
  <c r="I26" i="1"/>
  <c r="I26" i="9" s="1"/>
  <c r="H26" i="1"/>
  <c r="H26" i="9" s="1"/>
  <c r="G26" i="1"/>
  <c r="G26" i="9" s="1"/>
  <c r="F26" i="1"/>
  <c r="F26" i="9" s="1"/>
  <c r="E26" i="1"/>
  <c r="E26" i="9" s="1"/>
  <c r="D26" i="1"/>
  <c r="D26" i="9" s="1"/>
  <c r="C26" i="1"/>
  <c r="C26" i="9" s="1"/>
  <c r="I25" i="1"/>
  <c r="I25" i="9" s="1"/>
  <c r="H25" i="1"/>
  <c r="H25" i="9" s="1"/>
  <c r="G25" i="1"/>
  <c r="G25" i="9" s="1"/>
  <c r="F25" i="1"/>
  <c r="F25" i="9" s="1"/>
  <c r="E25" i="1"/>
  <c r="E25" i="9" s="1"/>
  <c r="D25" i="1"/>
  <c r="D25" i="9" s="1"/>
  <c r="C25" i="1"/>
  <c r="C25" i="9" s="1"/>
  <c r="I23" i="1"/>
  <c r="I23" i="9" s="1"/>
  <c r="H23" i="1"/>
  <c r="H23" i="9" s="1"/>
  <c r="G23" i="1"/>
  <c r="G23" i="9" s="1"/>
  <c r="F23" i="1"/>
  <c r="F23" i="9" s="1"/>
  <c r="E23" i="1"/>
  <c r="E23" i="9" s="1"/>
  <c r="D23" i="1"/>
  <c r="D23" i="9" s="1"/>
  <c r="C23" i="1"/>
  <c r="C23" i="9" s="1"/>
  <c r="I22" i="1"/>
  <c r="I22" i="9" s="1"/>
  <c r="H22" i="1"/>
  <c r="H22" i="9" s="1"/>
  <c r="G22" i="1"/>
  <c r="G22" i="9" s="1"/>
  <c r="F22" i="1"/>
  <c r="F22" i="9" s="1"/>
  <c r="E22" i="1"/>
  <c r="E22" i="9" s="1"/>
  <c r="D22" i="1"/>
  <c r="D22" i="9" s="1"/>
  <c r="C22" i="1"/>
  <c r="C22" i="9" s="1"/>
  <c r="I21" i="1"/>
  <c r="H21" i="1"/>
  <c r="G21" i="1"/>
  <c r="F21" i="1"/>
  <c r="E21" i="1"/>
  <c r="D21" i="1"/>
  <c r="C21" i="1"/>
  <c r="I20" i="1"/>
  <c r="I20" i="9" s="1"/>
  <c r="H20" i="1"/>
  <c r="H20" i="9" s="1"/>
  <c r="G20" i="1"/>
  <c r="G20" i="9" s="1"/>
  <c r="F20" i="1"/>
  <c r="F20" i="9" s="1"/>
  <c r="E20" i="1"/>
  <c r="E20" i="9" s="1"/>
  <c r="D20" i="1"/>
  <c r="D20" i="9" s="1"/>
  <c r="C20" i="1"/>
  <c r="C20" i="9" s="1"/>
  <c r="I19" i="1"/>
  <c r="H19" i="1"/>
  <c r="G19" i="1"/>
  <c r="F19" i="1"/>
  <c r="E19" i="1"/>
  <c r="D19" i="1"/>
  <c r="C19" i="1"/>
  <c r="I18" i="1"/>
  <c r="I18" i="9" s="1"/>
  <c r="H18" i="1"/>
  <c r="H18" i="9" s="1"/>
  <c r="G18" i="1"/>
  <c r="G18" i="9" s="1"/>
  <c r="F18" i="1"/>
  <c r="F18" i="9" s="1"/>
  <c r="E18" i="1"/>
  <c r="E18" i="9" s="1"/>
  <c r="D18" i="1"/>
  <c r="D18" i="9" s="1"/>
  <c r="C18" i="1"/>
  <c r="C18" i="9" s="1"/>
  <c r="I17" i="1"/>
  <c r="I17" i="9" s="1"/>
  <c r="H17" i="1"/>
  <c r="H17" i="9" s="1"/>
  <c r="G17" i="1"/>
  <c r="G17" i="9" s="1"/>
  <c r="F17" i="1"/>
  <c r="F17" i="9" s="1"/>
  <c r="E17" i="1"/>
  <c r="E17" i="9" s="1"/>
  <c r="D17" i="1"/>
  <c r="D17" i="9" s="1"/>
  <c r="C17" i="1"/>
  <c r="C17" i="9" s="1"/>
  <c r="I16" i="1"/>
  <c r="I16" i="9" s="1"/>
  <c r="H16" i="1"/>
  <c r="H16" i="9" s="1"/>
  <c r="G16" i="1"/>
  <c r="G16" i="9" s="1"/>
  <c r="F16" i="1"/>
  <c r="F16" i="9" s="1"/>
  <c r="E16" i="1"/>
  <c r="E16" i="9" s="1"/>
  <c r="D16" i="1"/>
  <c r="D16" i="9" s="1"/>
  <c r="C16" i="1"/>
  <c r="C16" i="9" s="1"/>
  <c r="I13" i="1"/>
  <c r="I13" i="9" s="1"/>
  <c r="H13" i="1"/>
  <c r="H13" i="9" s="1"/>
  <c r="G13" i="1"/>
  <c r="G13" i="9" s="1"/>
  <c r="F13" i="1"/>
  <c r="F13" i="9" s="1"/>
  <c r="E13" i="1"/>
  <c r="E13" i="9" s="1"/>
  <c r="D13" i="1"/>
  <c r="D13" i="9" s="1"/>
  <c r="C13" i="1"/>
  <c r="C13" i="9" s="1"/>
  <c r="I12" i="1"/>
  <c r="I12" i="9" s="1"/>
  <c r="H12" i="1"/>
  <c r="H12" i="9" s="1"/>
  <c r="G12" i="1"/>
  <c r="G12" i="9" s="1"/>
  <c r="F12" i="1"/>
  <c r="F12" i="9" s="1"/>
  <c r="E12" i="1"/>
  <c r="E12" i="9" s="1"/>
  <c r="D12" i="1"/>
  <c r="D12" i="9" s="1"/>
  <c r="C12" i="1"/>
  <c r="C12" i="9" s="1"/>
  <c r="I11" i="1"/>
  <c r="I11" i="9" s="1"/>
  <c r="H11" i="1"/>
  <c r="H11" i="9" s="1"/>
  <c r="G11" i="1"/>
  <c r="G11" i="9" s="1"/>
  <c r="F11" i="1"/>
  <c r="F11" i="9" s="1"/>
  <c r="E11" i="1"/>
  <c r="E11" i="9" s="1"/>
  <c r="D11" i="1"/>
  <c r="D11" i="9" s="1"/>
  <c r="C11" i="1"/>
  <c r="C11" i="9" s="1"/>
  <c r="I10" i="1"/>
  <c r="I10" i="9" s="1"/>
  <c r="H10" i="1"/>
  <c r="H10" i="9" s="1"/>
  <c r="G10" i="1"/>
  <c r="G10" i="9" s="1"/>
  <c r="F10" i="1"/>
  <c r="F10" i="9" s="1"/>
  <c r="E10" i="1"/>
  <c r="E10" i="9" s="1"/>
  <c r="D10" i="1"/>
  <c r="D10" i="9" s="1"/>
  <c r="C10" i="1"/>
  <c r="C10" i="9" s="1"/>
  <c r="I9" i="1"/>
  <c r="I9" i="9" s="1"/>
  <c r="H9" i="1"/>
  <c r="H9" i="9" s="1"/>
  <c r="G9" i="1"/>
  <c r="G9" i="9" s="1"/>
  <c r="F9" i="1"/>
  <c r="F9" i="9" s="1"/>
  <c r="E9" i="1"/>
  <c r="E9" i="9" s="1"/>
  <c r="D9" i="1"/>
  <c r="D9" i="9" s="1"/>
  <c r="C9" i="1"/>
  <c r="C9" i="9" s="1"/>
  <c r="I8" i="1"/>
  <c r="I8" i="9" s="1"/>
  <c r="H8" i="1"/>
  <c r="H8" i="9" s="1"/>
  <c r="G8" i="1"/>
  <c r="G8" i="9" s="1"/>
  <c r="F8" i="1"/>
  <c r="F8" i="9" s="1"/>
  <c r="E8" i="1"/>
  <c r="E8" i="9" s="1"/>
  <c r="D8" i="1"/>
  <c r="D8" i="9" s="1"/>
  <c r="C8" i="1"/>
  <c r="C8" i="9" s="1"/>
  <c r="E41" i="9" l="1"/>
  <c r="G41" i="9"/>
  <c r="G38" i="9"/>
  <c r="C41" i="9"/>
  <c r="C7" i="9"/>
  <c r="H41" i="9"/>
  <c r="F36" i="9"/>
  <c r="F54" i="9" s="1"/>
  <c r="E35" i="9"/>
  <c r="I41" i="9"/>
  <c r="H48" i="9"/>
  <c r="F35" i="9"/>
  <c r="G36" i="9"/>
  <c r="G54" i="9" s="1"/>
  <c r="H38" i="9"/>
  <c r="I40" i="9"/>
  <c r="E38" i="9"/>
  <c r="D48" i="9"/>
  <c r="E48" i="9"/>
  <c r="I48" i="9"/>
  <c r="F44" i="9"/>
  <c r="C35" i="9"/>
  <c r="D36" i="9"/>
  <c r="D54" i="9" s="1"/>
  <c r="H15" i="9"/>
  <c r="D35" i="9"/>
  <c r="F38" i="9"/>
  <c r="I38" i="9"/>
  <c r="C15" i="9"/>
  <c r="I35" i="9"/>
  <c r="C38" i="9"/>
  <c r="F15" i="9"/>
  <c r="E40" i="9"/>
  <c r="H34" i="9"/>
  <c r="H7" i="9"/>
  <c r="I37" i="1"/>
  <c r="I19" i="9"/>
  <c r="I37" i="9" s="1"/>
  <c r="C39" i="1"/>
  <c r="C21" i="9"/>
  <c r="C39" i="9" s="1"/>
  <c r="F24" i="9"/>
  <c r="F33" i="9"/>
  <c r="E44" i="9"/>
  <c r="G48" i="1"/>
  <c r="G49" i="9"/>
  <c r="G48" i="9" s="1"/>
  <c r="I7" i="9"/>
  <c r="I34" i="9"/>
  <c r="D38" i="9"/>
  <c r="F41" i="9"/>
  <c r="G15" i="9"/>
  <c r="I36" i="9"/>
  <c r="I54" i="9" s="1"/>
  <c r="D39" i="1"/>
  <c r="D21" i="9"/>
  <c r="D39" i="9" s="1"/>
  <c r="G33" i="9"/>
  <c r="G24" i="9"/>
  <c r="D40" i="9"/>
  <c r="G44" i="9"/>
  <c r="E39" i="1"/>
  <c r="E21" i="9"/>
  <c r="E39" i="9" s="1"/>
  <c r="I15" i="9"/>
  <c r="E37" i="1"/>
  <c r="E19" i="9"/>
  <c r="E37" i="9" s="1"/>
  <c r="G39" i="1"/>
  <c r="G21" i="9"/>
  <c r="G39" i="9" s="1"/>
  <c r="E36" i="9"/>
  <c r="E54" i="9" s="1"/>
  <c r="G40" i="9"/>
  <c r="I44" i="1"/>
  <c r="I45" i="9"/>
  <c r="C48" i="9"/>
  <c r="C37" i="1"/>
  <c r="C19" i="9"/>
  <c r="C37" i="9" s="1"/>
  <c r="I33" i="9"/>
  <c r="I24" i="9"/>
  <c r="F40" i="9"/>
  <c r="D34" i="9"/>
  <c r="D7" i="9"/>
  <c r="F37" i="1"/>
  <c r="F19" i="9"/>
  <c r="F37" i="9" s="1"/>
  <c r="H39" i="1"/>
  <c r="H21" i="9"/>
  <c r="H39" i="9" s="1"/>
  <c r="C33" i="9"/>
  <c r="C24" i="9"/>
  <c r="H40" i="9"/>
  <c r="H33" i="9"/>
  <c r="H24" i="9"/>
  <c r="C34" i="9"/>
  <c r="D37" i="1"/>
  <c r="D19" i="9"/>
  <c r="D37" i="9" s="1"/>
  <c r="F39" i="1"/>
  <c r="F21" i="9"/>
  <c r="F39" i="9" s="1"/>
  <c r="H44" i="9"/>
  <c r="F7" i="9"/>
  <c r="F34" i="9"/>
  <c r="G35" i="9"/>
  <c r="D15" i="9"/>
  <c r="G37" i="1"/>
  <c r="G19" i="9"/>
  <c r="G37" i="9" s="1"/>
  <c r="I39" i="1"/>
  <c r="I21" i="9"/>
  <c r="I39" i="9" s="1"/>
  <c r="D33" i="9"/>
  <c r="D24" i="9"/>
  <c r="C44" i="1"/>
  <c r="C45" i="9"/>
  <c r="C36" i="9"/>
  <c r="C54" i="9" s="1"/>
  <c r="E34" i="9"/>
  <c r="E7" i="9"/>
  <c r="G34" i="9"/>
  <c r="G7" i="9"/>
  <c r="H35" i="9"/>
  <c r="C40" i="9"/>
  <c r="D41" i="9"/>
  <c r="E15" i="9"/>
  <c r="H37" i="1"/>
  <c r="H19" i="9"/>
  <c r="H37" i="9" s="1"/>
  <c r="E33" i="9"/>
  <c r="E24" i="9"/>
  <c r="H36" i="9"/>
  <c r="H54" i="9" s="1"/>
  <c r="D44" i="9"/>
  <c r="F48" i="9"/>
  <c r="H48" i="1"/>
  <c r="C48" i="1"/>
  <c r="I48" i="1"/>
  <c r="E44" i="1"/>
  <c r="C35" i="1"/>
  <c r="I35" i="1"/>
  <c r="H36" i="1"/>
  <c r="H54" i="1" s="1"/>
  <c r="F48" i="1"/>
  <c r="H44" i="1"/>
  <c r="E15" i="1"/>
  <c r="E36" i="1"/>
  <c r="E54" i="1" s="1"/>
  <c r="C40" i="1"/>
  <c r="I40" i="1"/>
  <c r="H41" i="1"/>
  <c r="D38" i="1"/>
  <c r="G44" i="1"/>
  <c r="G35" i="1"/>
  <c r="F36" i="1"/>
  <c r="F54" i="1" s="1"/>
  <c r="E24" i="1"/>
  <c r="I24" i="1"/>
  <c r="D7" i="1"/>
  <c r="F44" i="1"/>
  <c r="D15" i="1"/>
  <c r="G38" i="1"/>
  <c r="F15" i="1"/>
  <c r="H15" i="1"/>
  <c r="E48" i="1"/>
  <c r="D48" i="1"/>
  <c r="F7" i="1"/>
  <c r="D40" i="1"/>
  <c r="C41" i="1"/>
  <c r="I41" i="1"/>
  <c r="G7" i="1"/>
  <c r="H35" i="1"/>
  <c r="G36" i="1"/>
  <c r="G54" i="1" s="1"/>
  <c r="F38" i="1"/>
  <c r="C15" i="1"/>
  <c r="I15" i="1"/>
  <c r="F24" i="1"/>
  <c r="G24" i="1"/>
  <c r="D44" i="1"/>
  <c r="E7" i="1"/>
  <c r="D35" i="1"/>
  <c r="C36" i="1"/>
  <c r="C54" i="1" s="1"/>
  <c r="I36" i="1"/>
  <c r="I54" i="1" s="1"/>
  <c r="H38" i="1"/>
  <c r="G40" i="1"/>
  <c r="F41" i="1"/>
  <c r="E38" i="1"/>
  <c r="D24" i="1"/>
  <c r="E35" i="1"/>
  <c r="D36" i="1"/>
  <c r="D54" i="1" s="1"/>
  <c r="H40" i="1"/>
  <c r="G41" i="1"/>
  <c r="H7" i="1"/>
  <c r="C7" i="1"/>
  <c r="I7" i="1"/>
  <c r="E40" i="1"/>
  <c r="D41" i="1"/>
  <c r="G15" i="1"/>
  <c r="C38" i="1"/>
  <c r="I38" i="1"/>
  <c r="H24" i="1"/>
  <c r="C24" i="1"/>
  <c r="F40" i="1"/>
  <c r="E41" i="1"/>
  <c r="F35" i="1"/>
  <c r="E55" i="9" l="1"/>
  <c r="D55" i="1"/>
  <c r="I55" i="1"/>
  <c r="F55" i="1"/>
  <c r="C14" i="9"/>
  <c r="I14" i="9"/>
  <c r="F14" i="9"/>
  <c r="H14" i="9"/>
  <c r="E55" i="1"/>
  <c r="H55" i="9"/>
  <c r="E14" i="9"/>
  <c r="C55" i="9"/>
  <c r="G55" i="1"/>
  <c r="D55" i="9"/>
  <c r="C55" i="1"/>
  <c r="H55" i="1"/>
  <c r="G55" i="9"/>
  <c r="F32" i="9"/>
  <c r="F58" i="9" s="1"/>
  <c r="C44" i="9"/>
  <c r="G32" i="9"/>
  <c r="D14" i="1"/>
  <c r="D14" i="9"/>
  <c r="I55" i="9"/>
  <c r="D32" i="9"/>
  <c r="C32" i="9"/>
  <c r="C58" i="9" s="1"/>
  <c r="I44" i="9"/>
  <c r="E32" i="9"/>
  <c r="I32" i="9"/>
  <c r="I58" i="9" s="1"/>
  <c r="H32" i="9"/>
  <c r="F55" i="9"/>
  <c r="G14" i="9"/>
  <c r="E14" i="1"/>
  <c r="C32" i="1"/>
  <c r="I14" i="1"/>
  <c r="F14" i="1"/>
  <c r="C14" i="1"/>
  <c r="I32" i="1"/>
  <c r="F32" i="1"/>
  <c r="E32" i="1"/>
  <c r="G14" i="1"/>
  <c r="G32" i="1"/>
  <c r="H14" i="1"/>
  <c r="H32" i="1"/>
  <c r="D32" i="1"/>
  <c r="F57" i="9" l="1"/>
  <c r="H58" i="9"/>
  <c r="H57" i="9"/>
  <c r="E58" i="9"/>
  <c r="E57" i="9"/>
  <c r="G58" i="9"/>
  <c r="G57" i="9"/>
  <c r="D58" i="9"/>
  <c r="D57" i="9"/>
  <c r="I57" i="9"/>
  <c r="C57" i="9"/>
  <c r="J24" i="6"/>
  <c r="J7" i="6"/>
  <c r="J15" i="6"/>
  <c r="J2" i="2"/>
  <c r="J14" i="6" l="1"/>
  <c r="J47" i="2"/>
  <c r="J43" i="2"/>
  <c r="J41" i="2"/>
  <c r="J40" i="2"/>
  <c r="J39" i="2"/>
  <c r="J38" i="2"/>
  <c r="J37" i="2"/>
  <c r="J36" i="2"/>
  <c r="J35" i="2"/>
  <c r="J34" i="2"/>
  <c r="J33" i="2"/>
  <c r="J24" i="2"/>
  <c r="J15" i="2"/>
  <c r="J7" i="2"/>
  <c r="J47" i="6"/>
  <c r="J43" i="6"/>
  <c r="J41" i="6"/>
  <c r="J40" i="6"/>
  <c r="J39" i="6"/>
  <c r="J38" i="6"/>
  <c r="J37" i="6"/>
  <c r="J36" i="6"/>
  <c r="J35" i="6"/>
  <c r="J34" i="6"/>
  <c r="J33" i="6"/>
  <c r="J14" i="2" l="1"/>
  <c r="E56" i="6"/>
  <c r="J32" i="6"/>
  <c r="C56" i="6"/>
  <c r="D57" i="6"/>
  <c r="J32" i="2"/>
  <c r="F57" i="6"/>
  <c r="E57" i="6"/>
  <c r="F56" i="6"/>
  <c r="D56" i="6" l="1"/>
  <c r="C57" i="6"/>
  <c r="F54" i="6"/>
  <c r="E54" i="6"/>
  <c r="D54" i="6"/>
  <c r="C54" i="6"/>
  <c r="F53" i="6"/>
  <c r="E53" i="6"/>
  <c r="D53" i="6"/>
  <c r="C53" i="6"/>
  <c r="J53" i="2"/>
  <c r="J54" i="2" l="1"/>
  <c r="D56" i="2"/>
  <c r="C56" i="2"/>
  <c r="D57" i="2"/>
  <c r="C57" i="2" l="1"/>
  <c r="F56" i="2"/>
  <c r="F57" i="2"/>
  <c r="E56" i="2"/>
  <c r="E57" i="2"/>
  <c r="C57" i="1" l="1"/>
  <c r="C58" i="1"/>
  <c r="D57" i="1"/>
  <c r="D58" i="1"/>
  <c r="F57" i="1"/>
  <c r="F58" i="1"/>
  <c r="E57" i="1"/>
  <c r="E58" i="1"/>
  <c r="J2" i="6" l="1"/>
  <c r="J56" i="2" l="1"/>
  <c r="G57" i="6"/>
  <c r="J46" i="1" l="1"/>
  <c r="J46" i="9" s="1"/>
  <c r="J45" i="1"/>
  <c r="J45" i="9" s="1"/>
  <c r="J50" i="1"/>
  <c r="J50" i="9" s="1"/>
  <c r="J49" i="1"/>
  <c r="J49" i="9" s="1"/>
  <c r="J48" i="9" l="1"/>
  <c r="J44" i="9"/>
  <c r="J44" i="1"/>
  <c r="J48" i="1"/>
  <c r="J31" i="1" l="1"/>
  <c r="J31" i="9" s="1"/>
  <c r="J30" i="1"/>
  <c r="J30" i="9" s="1"/>
  <c r="J28" i="1"/>
  <c r="J28" i="9" s="1"/>
  <c r="J27" i="1"/>
  <c r="J27" i="9" s="1"/>
  <c r="J26" i="1"/>
  <c r="J26" i="9" s="1"/>
  <c r="J25" i="1"/>
  <c r="J25" i="9" s="1"/>
  <c r="J23" i="1"/>
  <c r="J23" i="9" s="1"/>
  <c r="J22" i="1"/>
  <c r="J22" i="9" s="1"/>
  <c r="J21" i="1"/>
  <c r="J21" i="9" s="1"/>
  <c r="J39" i="9" s="1"/>
  <c r="J20" i="1"/>
  <c r="J20" i="9" s="1"/>
  <c r="J19" i="1"/>
  <c r="J19" i="9" s="1"/>
  <c r="J37" i="9" s="1"/>
  <c r="J18" i="1"/>
  <c r="J18" i="9" s="1"/>
  <c r="J17" i="1"/>
  <c r="J17" i="9" s="1"/>
  <c r="J16" i="1"/>
  <c r="J16" i="9" s="1"/>
  <c r="J13" i="1"/>
  <c r="J13" i="9" s="1"/>
  <c r="J12" i="1"/>
  <c r="J12" i="9" s="1"/>
  <c r="J11" i="1"/>
  <c r="J11" i="9" s="1"/>
  <c r="J10" i="1"/>
  <c r="J10" i="9" s="1"/>
  <c r="J9" i="1"/>
  <c r="J9" i="9" s="1"/>
  <c r="J8" i="9"/>
  <c r="J53" i="6"/>
  <c r="I53" i="6"/>
  <c r="H53" i="6"/>
  <c r="G53" i="6"/>
  <c r="H57" i="6"/>
  <c r="J7" i="9" l="1"/>
  <c r="J55" i="9"/>
  <c r="J41" i="9"/>
  <c r="J36" i="9"/>
  <c r="J54" i="9" s="1"/>
  <c r="J33" i="9"/>
  <c r="J34" i="9"/>
  <c r="J15" i="9"/>
  <c r="J35" i="9"/>
  <c r="J40" i="9"/>
  <c r="J40" i="1"/>
  <c r="J41" i="1"/>
  <c r="J54" i="6"/>
  <c r="I57" i="6"/>
  <c r="G54" i="6"/>
  <c r="J7" i="1"/>
  <c r="J15" i="1"/>
  <c r="J36" i="1"/>
  <c r="J54" i="1" s="1"/>
  <c r="J37" i="1"/>
  <c r="J39" i="1"/>
  <c r="J35" i="1"/>
  <c r="H54" i="6"/>
  <c r="I54" i="6"/>
  <c r="H56" i="6"/>
  <c r="I56" i="6"/>
  <c r="J29" i="1"/>
  <c r="J29" i="9" s="1"/>
  <c r="J24" i="9" s="1"/>
  <c r="J14" i="9" l="1"/>
  <c r="J38" i="9"/>
  <c r="J32" i="9" s="1"/>
  <c r="G57" i="1"/>
  <c r="J38" i="1"/>
  <c r="J32" i="1" s="1"/>
  <c r="G56" i="6"/>
  <c r="I57" i="1"/>
  <c r="H58" i="1"/>
  <c r="J24" i="1"/>
  <c r="J14" i="1" s="1"/>
  <c r="J55" i="1"/>
  <c r="J57" i="6"/>
  <c r="J56" i="6"/>
  <c r="J58" i="9" l="1"/>
  <c r="J57" i="9"/>
  <c r="G58" i="1"/>
  <c r="I58" i="1"/>
  <c r="H57" i="1"/>
  <c r="J57" i="2"/>
  <c r="J57" i="1"/>
  <c r="J58" i="1"/>
  <c r="H57" i="2" l="1"/>
  <c r="H56" i="2"/>
  <c r="G56" i="2"/>
  <c r="G57" i="2"/>
  <c r="I56" i="2"/>
  <c r="I57" i="2"/>
</calcChain>
</file>

<file path=xl/sharedStrings.xml><?xml version="1.0" encoding="utf-8"?>
<sst xmlns="http://schemas.openxmlformats.org/spreadsheetml/2006/main" count="401" uniqueCount="67">
  <si>
    <t>Enter Country name  &gt;</t>
  </si>
  <si>
    <t>Indonesia</t>
  </si>
  <si>
    <t>Table 1 : Gross General Government Debt position at Nominal Value</t>
  </si>
  <si>
    <t>Select Latest quarter  &gt;</t>
  </si>
  <si>
    <t>Scale : Billions</t>
  </si>
  <si>
    <t>Enter Currency name &gt;</t>
  </si>
  <si>
    <t>IDR</t>
  </si>
  <si>
    <t>Gross General Government Debt</t>
  </si>
  <si>
    <t xml:space="preserve">By maturity and type of instrument: </t>
  </si>
  <si>
    <t>Short-term by original maturity</t>
  </si>
  <si>
    <t>Currency and deposits</t>
  </si>
  <si>
    <t>Debt securities</t>
  </si>
  <si>
    <r>
      <t>Unamortized Discount/Premium</t>
    </r>
    <r>
      <rPr>
        <i/>
        <vertAlign val="superscript"/>
        <sz val="9"/>
        <color rgb="FFFF0000"/>
        <rFont val="Times New Roman"/>
        <family val="1"/>
      </rPr>
      <t>1</t>
    </r>
  </si>
  <si>
    <t>Loans</t>
  </si>
  <si>
    <t>Insurance, pensions, and standardized guarantee schemes</t>
  </si>
  <si>
    <t>Other accounts payable</t>
  </si>
  <si>
    <t>Long-term, by original maturity:</t>
  </si>
  <si>
    <t xml:space="preserve">   With payment due in one year or less:</t>
  </si>
  <si>
    <r>
      <t>Accrued Interest</t>
    </r>
    <r>
      <rPr>
        <i/>
        <vertAlign val="superscript"/>
        <sz val="9"/>
        <color rgb="FFFF0000"/>
        <rFont val="Times New Roman"/>
        <family val="1"/>
      </rPr>
      <t>1</t>
    </r>
  </si>
  <si>
    <t xml:space="preserve">   With payment due in more than one year:</t>
  </si>
  <si>
    <t>Special Drawing Rights (SDRs)</t>
  </si>
  <si>
    <t>Total gross debt</t>
  </si>
  <si>
    <t>By currency of denomination:</t>
  </si>
  <si>
    <t>Domestic currency</t>
  </si>
  <si>
    <t>Foreign currency</t>
  </si>
  <si>
    <t>By residence of the creditor:</t>
  </si>
  <si>
    <t>Domestic creditors</t>
  </si>
  <si>
    <t>External creditors</t>
  </si>
  <si>
    <t>Memorandum item:</t>
  </si>
  <si>
    <t>Unamortized Discount/Premium</t>
  </si>
  <si>
    <t>Accrued Interest</t>
  </si>
  <si>
    <t>validation: domestic plus foreign currency equal total gross debt ?</t>
  </si>
  <si>
    <t>validation: domestic plus external creditor equal total gross debt ?</t>
  </si>
  <si>
    <t>Note:</t>
  </si>
  <si>
    <t>*) Angka Sementara         **) Angka Sangat Sementara</t>
  </si>
  <si>
    <r>
      <rPr>
        <vertAlign val="superscript"/>
        <sz val="9"/>
        <rFont val="Times New Roman"/>
        <family val="1"/>
      </rPr>
      <t xml:space="preserve">1 </t>
    </r>
    <r>
      <rPr>
        <sz val="9"/>
        <rFont val="Times New Roman"/>
        <family val="1"/>
      </rPr>
      <t>Penyajian Utang Bunga dan Unamortized Discount/Premium sebagai harmonisasi penyajian SUSPI dengan Peraturan SAUP Indonesia</t>
    </r>
  </si>
  <si>
    <t xml:space="preserve">Table 1.1 : Gross Central Government Debt position </t>
  </si>
  <si>
    <t>2022Q2</t>
  </si>
  <si>
    <t>Gross Central Government Debt</t>
  </si>
  <si>
    <t xml:space="preserve">Table 1.2 : Gross Local Government Debt position </t>
  </si>
  <si>
    <t>Gross Local Government Debt</t>
  </si>
  <si>
    <t>2.Data Belum Tersedia</t>
  </si>
  <si>
    <t>2022Q3</t>
  </si>
  <si>
    <t xml:space="preserve">Table 2: Gross Public Nonfinancial Corporation Debt Position </t>
  </si>
  <si>
    <t xml:space="preserve">Gross Nonfinancial Public Corporations Debt </t>
  </si>
  <si>
    <t xml:space="preserve">*) Angka Sementara         **) Angka Sangat Sementara               </t>
  </si>
  <si>
    <t>Table 3: Gross Public Financial Corporation Debt Position</t>
  </si>
  <si>
    <t xml:space="preserve">Gross Financial Public Corporations Debt </t>
  </si>
  <si>
    <r>
      <t xml:space="preserve">Currency and deposits </t>
    </r>
    <r>
      <rPr>
        <vertAlign val="superscript"/>
        <sz val="10"/>
        <rFont val="Times New Roman"/>
        <family val="1"/>
      </rPr>
      <t>2)</t>
    </r>
  </si>
  <si>
    <t>2 Deposit dalam instrument currency &amp; deposit dari lembaga keuangan publik bruto tidak dijamin oleh Pemerintah namun oleh Lembaga Penjamin Simpanan (LPS) untuk besaran s.d 2 Miliar.</t>
  </si>
  <si>
    <t>1 Penyajian Utang Bunga dan Unamortized Discount/Premium sebagai harmonisasi penyajian SUSPI dengan Peraturan SAUP Indonesia</t>
  </si>
  <si>
    <t>2023Q1*</t>
  </si>
  <si>
    <t>2022Q4</t>
  </si>
  <si>
    <t>2. Deposit dalam instrumen currency &amp; deposit dari lembaga keuangan publik bruto tidak dijamin oleh Pemerintah namun oleh Lembaga Penjamin Simpanan (LPS) untuk besaran s.d 2 Miliar.</t>
  </si>
  <si>
    <t>2023Q2</t>
  </si>
  <si>
    <t>2023Q1</t>
  </si>
  <si>
    <t>Table 4: Total Gross Public Sector Debt Position</t>
  </si>
  <si>
    <t>2023Q3</t>
  </si>
  <si>
    <t>2023Q2*</t>
  </si>
  <si>
    <t>- Sumber data posisi utang BUMN diperoleh dari sumber data counterpart (mirroring data) yakni Laporan Bank Umum Terintegrasi (LBUT) dan Sistem Informasi Utang Luar Negeri (SIUL), bukan berasal dari Kementerian BUMN.</t>
  </si>
  <si>
    <t xml:space="preserve">1. Sumber data posisi utang BUMN diperoleh dari sumber data counterpart (mirroring data) yakni Laporan Bank Umum Terintegrasi (LBUT) dan Sistem Informasi Utang Luar Negeri (SIUL), bukan berasal dari Kementerian BUMN. </t>
  </si>
  <si>
    <t>2023Q4</t>
  </si>
  <si>
    <t>2023Q3*</t>
  </si>
  <si>
    <t>Q1 2024</t>
  </si>
  <si>
    <t>2024Q1**</t>
  </si>
  <si>
    <t>2024Q1</t>
  </si>
  <si>
    <t>2023Q4*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</si>
</sst>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theme="3"/>
      <name val="Times New Roman"/>
      <family val="1"/>
    </font>
    <font>
      <b/>
      <sz val="10"/>
      <color indexed="48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theme="5" tint="-0.499984740745262"/>
      <name val="Times New Roman"/>
      <family val="1"/>
    </font>
    <font>
      <sz val="10"/>
      <color indexed="48"/>
      <name val="Times New Roman"/>
      <family val="1"/>
    </font>
    <font>
      <b/>
      <u/>
      <sz val="9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i/>
      <sz val="9"/>
      <color rgb="FFC00000"/>
      <name val="Times New Roman"/>
      <family val="1"/>
    </font>
    <font>
      <b/>
      <i/>
      <sz val="9"/>
      <color rgb="FFC00000"/>
      <name val="Times New Roman"/>
      <family val="1"/>
    </font>
    <font>
      <sz val="10"/>
      <color rgb="FFC00000"/>
      <name val="Times New Roman"/>
      <family val="1"/>
    </font>
    <font>
      <sz val="9"/>
      <name val="Times New Roman"/>
      <family val="1"/>
    </font>
    <font>
      <i/>
      <sz val="9"/>
      <color rgb="FFFF0000"/>
      <name val="Times New Roman"/>
      <family val="1"/>
    </font>
    <font>
      <i/>
      <vertAlign val="superscript"/>
      <sz val="9"/>
      <color rgb="FFFF0000"/>
      <name val="Times New Roman"/>
      <family val="1"/>
    </font>
    <font>
      <sz val="11"/>
      <color indexed="8"/>
      <name val="Calibri"/>
      <family val="2"/>
      <scheme val="minor"/>
    </font>
    <font>
      <vertAlign val="superscript"/>
      <sz val="9"/>
      <name val="Times New Roman"/>
      <family val="1"/>
    </font>
    <font>
      <sz val="11"/>
      <color theme="0"/>
      <name val="Calibri"/>
      <family val="2"/>
      <scheme val="minor"/>
    </font>
    <font>
      <sz val="9"/>
      <color theme="0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vertAlign val="superscript"/>
      <sz val="10"/>
      <name val="Times New Roman"/>
      <family val="1"/>
    </font>
    <font>
      <sz val="9"/>
      <color rgb="FFFF000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0" fontId="13" fillId="0" borderId="0">
      <alignment vertical="top"/>
    </xf>
    <xf numFmtId="0" fontId="20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43" fontId="2" fillId="2" borderId="0" xfId="1" applyFont="1" applyFill="1" applyAlignment="1" applyProtection="1">
      <alignment horizontal="right"/>
      <protection locked="0"/>
    </xf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0" fillId="3" borderId="0" xfId="0" applyFill="1"/>
    <xf numFmtId="0" fontId="6" fillId="3" borderId="0" xfId="0" applyFont="1" applyFill="1"/>
    <xf numFmtId="0" fontId="7" fillId="3" borderId="1" xfId="0" applyFont="1" applyFill="1" applyBorder="1"/>
    <xf numFmtId="0" fontId="7" fillId="3" borderId="2" xfId="0" applyFont="1" applyFill="1" applyBorder="1" applyAlignment="1">
      <alignment horizontal="right"/>
    </xf>
    <xf numFmtId="43" fontId="5" fillId="3" borderId="0" xfId="1" quotePrefix="1" applyFont="1" applyFill="1" applyAlignment="1" applyProtection="1">
      <alignment horizontal="right"/>
    </xf>
    <xf numFmtId="0" fontId="8" fillId="3" borderId="0" xfId="0" applyFont="1" applyFill="1"/>
    <xf numFmtId="43" fontId="2" fillId="3" borderId="0" xfId="1" applyFont="1" applyFill="1" applyProtection="1"/>
    <xf numFmtId="0" fontId="7" fillId="3" borderId="0" xfId="0" applyFont="1" applyFill="1" applyAlignment="1">
      <alignment horizontal="left" indent="2"/>
    </xf>
    <xf numFmtId="43" fontId="5" fillId="3" borderId="0" xfId="1" applyFont="1" applyFill="1" applyAlignment="1" applyProtection="1">
      <alignment horizontal="right"/>
    </xf>
    <xf numFmtId="0" fontId="2" fillId="3" borderId="0" xfId="0" applyFont="1" applyFill="1" applyAlignment="1">
      <alignment horizontal="left" indent="4"/>
    </xf>
    <xf numFmtId="43" fontId="9" fillId="3" borderId="0" xfId="1" applyFont="1" applyFill="1" applyAlignment="1" applyProtection="1">
      <alignment horizontal="right"/>
    </xf>
    <xf numFmtId="43" fontId="10" fillId="3" borderId="0" xfId="1" applyFont="1" applyFill="1" applyAlignment="1" applyProtection="1">
      <alignment horizontal="right"/>
    </xf>
    <xf numFmtId="0" fontId="11" fillId="3" borderId="0" xfId="0" applyFont="1" applyFill="1"/>
    <xf numFmtId="43" fontId="2" fillId="3" borderId="1" xfId="1" applyFont="1" applyFill="1" applyBorder="1" applyProtection="1"/>
    <xf numFmtId="0" fontId="7" fillId="3" borderId="0" xfId="0" applyFont="1" applyFill="1"/>
    <xf numFmtId="43" fontId="2" fillId="3" borderId="0" xfId="1" applyFont="1" applyFill="1" applyBorder="1" applyProtection="1"/>
    <xf numFmtId="43" fontId="8" fillId="3" borderId="0" xfId="1" applyFont="1" applyFill="1" applyProtection="1"/>
    <xf numFmtId="43" fontId="2" fillId="3" borderId="0" xfId="1" applyFont="1" applyFill="1" applyBorder="1"/>
    <xf numFmtId="43" fontId="2" fillId="3" borderId="0" xfId="1" applyFont="1" applyFill="1"/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Alignment="1">
      <alignment wrapText="1"/>
    </xf>
    <xf numFmtId="43" fontId="9" fillId="4" borderId="0" xfId="1" applyFont="1" applyFill="1" applyAlignment="1" applyProtection="1">
      <alignment horizontal="right"/>
    </xf>
    <xf numFmtId="43" fontId="2" fillId="5" borderId="0" xfId="1" applyFont="1" applyFill="1" applyAlignment="1" applyProtection="1">
      <alignment horizontal="right"/>
      <protection locked="0"/>
    </xf>
    <xf numFmtId="43" fontId="0" fillId="3" borderId="0" xfId="1" applyFont="1" applyFill="1"/>
    <xf numFmtId="43" fontId="0" fillId="3" borderId="0" xfId="0" applyNumberFormat="1" applyFill="1"/>
    <xf numFmtId="43" fontId="14" fillId="2" borderId="0" xfId="1" applyFont="1" applyFill="1" applyAlignment="1" applyProtection="1">
      <alignment horizontal="right"/>
      <protection locked="0"/>
    </xf>
    <xf numFmtId="43" fontId="15" fillId="4" borderId="0" xfId="1" applyFont="1" applyFill="1" applyAlignment="1" applyProtection="1">
      <alignment horizontal="right"/>
    </xf>
    <xf numFmtId="43" fontId="16" fillId="3" borderId="0" xfId="1" applyFont="1" applyFill="1" applyAlignment="1" applyProtection="1">
      <alignment horizontal="right"/>
      <protection locked="0"/>
    </xf>
    <xf numFmtId="0" fontId="17" fillId="3" borderId="0" xfId="0" applyFont="1" applyFill="1"/>
    <xf numFmtId="43" fontId="18" fillId="2" borderId="0" xfId="1" applyFont="1" applyFill="1" applyAlignment="1" applyProtection="1">
      <alignment horizontal="right"/>
      <protection locked="0"/>
    </xf>
    <xf numFmtId="0" fontId="18" fillId="3" borderId="0" xfId="0" applyFont="1" applyFill="1" applyAlignment="1">
      <alignment horizontal="left" indent="5"/>
    </xf>
    <xf numFmtId="43" fontId="18" fillId="4" borderId="0" xfId="1" applyFont="1" applyFill="1" applyAlignment="1" applyProtection="1">
      <alignment horizontal="right"/>
      <protection locked="0"/>
    </xf>
    <xf numFmtId="0" fontId="17" fillId="3" borderId="0" xfId="0" applyFont="1" applyFill="1" applyAlignment="1">
      <alignment wrapText="1"/>
    </xf>
    <xf numFmtId="43" fontId="2" fillId="3" borderId="0" xfId="0" applyNumberFormat="1" applyFont="1" applyFill="1"/>
    <xf numFmtId="0" fontId="22" fillId="3" borderId="0" xfId="0" applyFont="1" applyFill="1"/>
    <xf numFmtId="0" fontId="25" fillId="3" borderId="0" xfId="0" applyFont="1" applyFill="1"/>
    <xf numFmtId="0" fontId="24" fillId="3" borderId="0" xfId="0" applyFont="1" applyFill="1"/>
    <xf numFmtId="0" fontId="26" fillId="3" borderId="0" xfId="0" applyFont="1" applyFill="1"/>
    <xf numFmtId="43" fontId="25" fillId="3" borderId="0" xfId="1" applyFont="1" applyFill="1" applyBorder="1"/>
    <xf numFmtId="43" fontId="24" fillId="3" borderId="0" xfId="1" applyFont="1" applyFill="1"/>
    <xf numFmtId="43" fontId="26" fillId="3" borderId="0" xfId="1" applyFont="1" applyFill="1" applyBorder="1"/>
    <xf numFmtId="43" fontId="26" fillId="3" borderId="0" xfId="1" applyFont="1" applyFill="1"/>
    <xf numFmtId="0" fontId="2" fillId="3" borderId="0" xfId="0" applyFont="1" applyFill="1" applyAlignment="1">
      <alignment horizontal="left" vertical="center" indent="4"/>
    </xf>
    <xf numFmtId="0" fontId="28" fillId="3" borderId="0" xfId="0" applyFont="1" applyFill="1"/>
    <xf numFmtId="0" fontId="6" fillId="0" borderId="0" xfId="0" applyFont="1"/>
    <xf numFmtId="43" fontId="29" fillId="3" borderId="0" xfId="1" applyFont="1" applyFill="1"/>
    <xf numFmtId="0" fontId="29" fillId="3" borderId="0" xfId="0" applyFont="1" applyFill="1"/>
    <xf numFmtId="43" fontId="29" fillId="3" borderId="0" xfId="1" applyFont="1" applyFill="1" applyAlignment="1">
      <alignment vertical="top"/>
    </xf>
    <xf numFmtId="0" fontId="29" fillId="3" borderId="0" xfId="0" applyFont="1" applyFill="1" applyAlignment="1">
      <alignment vertical="top"/>
    </xf>
    <xf numFmtId="0" fontId="17" fillId="3" borderId="0" xfId="0" applyFont="1" applyFill="1" applyAlignment="1">
      <alignment horizontal="left" wrapText="1"/>
    </xf>
    <xf numFmtId="0" fontId="23" fillId="3" borderId="0" xfId="0" applyFont="1" applyFill="1" applyAlignment="1">
      <alignment horizontal="left" wrapText="1"/>
    </xf>
    <xf numFmtId="0" fontId="17" fillId="3" borderId="0" xfId="0" quotePrefix="1" applyFont="1" applyFill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</cellXfs>
  <cellStyles count="8">
    <cellStyle name="Comma" xfId="1" builtinId="3"/>
    <cellStyle name="Comma 13" xfId="7" xr:uid="{00000000-0005-0000-0000-000001000000}"/>
    <cellStyle name="Comma 2 3" xfId="3" xr:uid="{00000000-0005-0000-0000-000002000000}"/>
    <cellStyle name="Comma 3" xfId="6" xr:uid="{00000000-0005-0000-0000-000003000000}"/>
    <cellStyle name="Normal" xfId="0" builtinId="0"/>
    <cellStyle name="Normal 2 3" xfId="4" xr:uid="{00000000-0005-0000-0000-000005000000}"/>
    <cellStyle name="Normal 3" xfId="5" xr:uid="{00000000-0005-0000-0000-000006000000}"/>
    <cellStyle name="Normal 3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KP%20TITIP\LAPORAN%20KEUANGAN\2018\TRIWULAN%20III%202018\UTANG\DATA\Data%20Tabel%20Semester%20Q3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1"/>
      <sheetName val="Tabel 2"/>
      <sheetName val="Tabel 3"/>
      <sheetName val="Tabel 4 5 6"/>
      <sheetName val="Tabel 7 8 9"/>
      <sheetName val="Tabel 10 11 12 13"/>
      <sheetName val="Tabel 15"/>
      <sheetName val="Tabel 16"/>
      <sheetName val="Tabel 17"/>
      <sheetName val="Tabel 18"/>
      <sheetName val="NP_AKR_SMT1_2018"/>
      <sheetName val="Tabel 18 19"/>
      <sheetName val="Tabel 22 23 24 25 26"/>
      <sheetName val="tabel 27"/>
      <sheetName val="Tabel 30 31 36"/>
      <sheetName val="Tabel 28 29 30 34 35"/>
      <sheetName val="Tabel 32 SP3"/>
      <sheetName val="Beban Bunga Akrual"/>
      <sheetName val="Penyesuaian Ekuitas"/>
      <sheetName val="Beban dari Diskon dan Premi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9">
          <cell r="B19">
            <v>111611</v>
          </cell>
          <cell r="C19" t="str">
            <v xml:space="preserve">Kas di Bendahara Pengeluaran </v>
          </cell>
          <cell r="D19">
            <v>50000000</v>
          </cell>
          <cell r="E19">
            <v>0</v>
          </cell>
          <cell r="F19">
            <v>50000000</v>
          </cell>
        </row>
        <row r="20">
          <cell r="B20">
            <v>212131</v>
          </cell>
          <cell r="C20" t="str">
            <v xml:space="preserve">Pengeluaran pembiayaan dalam negeri yang masih harus dibayar </v>
          </cell>
          <cell r="D20">
            <v>0</v>
          </cell>
          <cell r="E20">
            <v>690629067345</v>
          </cell>
          <cell r="F20">
            <v>690629067345</v>
          </cell>
        </row>
        <row r="21">
          <cell r="B21">
            <v>212132</v>
          </cell>
          <cell r="C21" t="str">
            <v xml:space="preserve">Pengeluaran pembiayaan luar negeri yang masih harus dibayar </v>
          </cell>
          <cell r="D21">
            <v>0</v>
          </cell>
          <cell r="E21">
            <v>2737574836433</v>
          </cell>
          <cell r="F21">
            <v>2737574836433</v>
          </cell>
        </row>
        <row r="22">
          <cell r="B22">
            <v>212191</v>
          </cell>
          <cell r="C22" t="str">
            <v xml:space="preserve">Utang kepada Pihak Ketiga Lainnya </v>
          </cell>
          <cell r="D22">
            <v>0</v>
          </cell>
          <cell r="E22">
            <v>2961673734223</v>
          </cell>
          <cell r="F22">
            <v>2961673734223</v>
          </cell>
        </row>
        <row r="23">
          <cell r="B23">
            <v>213111</v>
          </cell>
          <cell r="C23" t="str">
            <v xml:space="preserve">Utang Bunga Luar Negeri </v>
          </cell>
          <cell r="D23">
            <v>0</v>
          </cell>
          <cell r="E23">
            <v>5515844555746</v>
          </cell>
          <cell r="F23">
            <v>5515844555746</v>
          </cell>
        </row>
        <row r="24">
          <cell r="B24">
            <v>213112</v>
          </cell>
          <cell r="C24" t="str">
            <v xml:space="preserve">Utang Bunga Dalam Negeri </v>
          </cell>
          <cell r="D24">
            <v>0</v>
          </cell>
          <cell r="E24">
            <v>49315820325484</v>
          </cell>
          <cell r="F24">
            <v>49315820325484</v>
          </cell>
        </row>
        <row r="25">
          <cell r="B25">
            <v>213113</v>
          </cell>
          <cell r="C25" t="str">
            <v xml:space="preserve">Utang Bunga-Pinjaman Dalam Negeri </v>
          </cell>
          <cell r="D25">
            <v>0</v>
          </cell>
          <cell r="E25">
            <v>119171631642</v>
          </cell>
          <cell r="F25">
            <v>119171631642</v>
          </cell>
        </row>
        <row r="26">
          <cell r="B26">
            <v>213121</v>
          </cell>
          <cell r="C26" t="str">
            <v xml:space="preserve">Discount Surat Perbendaharaan Negara dalam Rupiah </v>
          </cell>
          <cell r="D26">
            <v>1845806120000</v>
          </cell>
          <cell r="E26">
            <v>0</v>
          </cell>
          <cell r="F26">
            <v>1845806120000</v>
          </cell>
        </row>
        <row r="27">
          <cell r="B27">
            <v>213122</v>
          </cell>
          <cell r="C27" t="str">
            <v xml:space="preserve">Discount Bagian Lancar Obligasi Negara dalam Rupiah </v>
          </cell>
          <cell r="D27">
            <v>27313012000</v>
          </cell>
          <cell r="E27">
            <v>0</v>
          </cell>
          <cell r="F27">
            <v>27313012000</v>
          </cell>
        </row>
        <row r="28">
          <cell r="B28">
            <v>213124</v>
          </cell>
          <cell r="C28" t="str">
            <v xml:space="preserve">Discount Bagian Lancar Obligasi Negara dalam Valuta asing </v>
          </cell>
          <cell r="D28">
            <v>9416876000</v>
          </cell>
          <cell r="E28">
            <v>0</v>
          </cell>
          <cell r="F28">
            <v>9416876000</v>
          </cell>
        </row>
        <row r="29">
          <cell r="B29">
            <v>213125</v>
          </cell>
          <cell r="C29" t="str">
            <v xml:space="preserve">Discount Surat Perbendaharaan Negara Syariah dalam Rupiah </v>
          </cell>
          <cell r="D29">
            <v>483752370000</v>
          </cell>
          <cell r="E29">
            <v>0</v>
          </cell>
          <cell r="F29">
            <v>483752370000</v>
          </cell>
        </row>
        <row r="30">
          <cell r="B30">
            <v>213126</v>
          </cell>
          <cell r="C30" t="str">
            <v xml:space="preserve">Discount Bagian Lancar Surat Berharga Syariah Negara dalam Rupiah </v>
          </cell>
          <cell r="D30">
            <v>135241633000</v>
          </cell>
          <cell r="E30">
            <v>0</v>
          </cell>
          <cell r="F30">
            <v>135241633000</v>
          </cell>
        </row>
        <row r="31">
          <cell r="B31">
            <v>213131</v>
          </cell>
          <cell r="C31" t="str">
            <v xml:space="preserve">Premium Bagian Lancar Obligasi Negara Rupiah. </v>
          </cell>
          <cell r="D31">
            <v>0</v>
          </cell>
          <cell r="E31">
            <v>103126553000</v>
          </cell>
          <cell r="F31">
            <v>103126553000</v>
          </cell>
        </row>
        <row r="32">
          <cell r="B32">
            <v>213133</v>
          </cell>
          <cell r="C32" t="str">
            <v xml:space="preserve">Premium Surat Berharga Syariah Negara dalam Rupiah </v>
          </cell>
          <cell r="D32">
            <v>0</v>
          </cell>
          <cell r="E32">
            <v>38856512000</v>
          </cell>
          <cell r="F32">
            <v>38856512000</v>
          </cell>
        </row>
        <row r="33">
          <cell r="B33">
            <v>216111</v>
          </cell>
          <cell r="C33" t="str">
            <v xml:space="preserve">Bagian Lancar Utang Jangka Panjang Luar Negeri </v>
          </cell>
          <cell r="D33">
            <v>0</v>
          </cell>
          <cell r="E33">
            <v>88042028536466</v>
          </cell>
          <cell r="F33">
            <v>88042028536466</v>
          </cell>
        </row>
        <row r="34">
          <cell r="B34">
            <v>216112</v>
          </cell>
          <cell r="C34" t="str">
            <v xml:space="preserve">Bagian Lancar Utang Jangka Panjang Dalam Negeri </v>
          </cell>
          <cell r="D34">
            <v>0</v>
          </cell>
          <cell r="E34">
            <v>1630489294408</v>
          </cell>
          <cell r="F34">
            <v>1630489294408</v>
          </cell>
        </row>
        <row r="35">
          <cell r="B35">
            <v>216121</v>
          </cell>
          <cell r="C35" t="str">
            <v xml:space="preserve">Bagian Lancar Obligasi Negara dalam Rupiah </v>
          </cell>
          <cell r="D35">
            <v>0</v>
          </cell>
          <cell r="E35">
            <v>119632620136913</v>
          </cell>
          <cell r="F35">
            <v>119632620136913</v>
          </cell>
        </row>
        <row r="36">
          <cell r="B36">
            <v>216131</v>
          </cell>
          <cell r="C36" t="str">
            <v xml:space="preserve">Bagian Lancar Obligasi Negara dalam Valuta Asing </v>
          </cell>
          <cell r="D36">
            <v>0</v>
          </cell>
          <cell r="E36">
            <v>42608291100000</v>
          </cell>
          <cell r="F36">
            <v>42608291100000</v>
          </cell>
        </row>
        <row r="37">
          <cell r="B37">
            <v>216141</v>
          </cell>
          <cell r="C37" t="str">
            <v xml:space="preserve">Bagian Lancar Surat Berharga Syariah Negara dalam Rupiah </v>
          </cell>
          <cell r="D37">
            <v>0</v>
          </cell>
          <cell r="E37">
            <v>91975000000000</v>
          </cell>
          <cell r="F37">
            <v>91975000000000</v>
          </cell>
        </row>
        <row r="38">
          <cell r="B38">
            <v>216151</v>
          </cell>
          <cell r="C38" t="str">
            <v xml:space="preserve">Bagian Lancar Surat Berharga Syariah Negara dalam Valuta Asing </v>
          </cell>
          <cell r="D38">
            <v>0</v>
          </cell>
          <cell r="E38">
            <v>37322500000000</v>
          </cell>
          <cell r="F38">
            <v>37322500000000</v>
          </cell>
        </row>
        <row r="39">
          <cell r="B39">
            <v>217111</v>
          </cell>
          <cell r="C39" t="str">
            <v xml:space="preserve">Surat Perbendaharaan Negara dalam Rupiah </v>
          </cell>
          <cell r="D39">
            <v>0</v>
          </cell>
          <cell r="E39">
            <v>92100000000000</v>
          </cell>
          <cell r="F39">
            <v>92100000000000</v>
          </cell>
        </row>
        <row r="40">
          <cell r="B40">
            <v>217132</v>
          </cell>
          <cell r="C40" t="str">
            <v xml:space="preserve">Surat Perbendaharaan Negara Syariah </v>
          </cell>
          <cell r="D40">
            <v>0</v>
          </cell>
          <cell r="E40">
            <v>27750000000000</v>
          </cell>
          <cell r="F40">
            <v>27750000000000</v>
          </cell>
        </row>
        <row r="41">
          <cell r="B41">
            <v>219922</v>
          </cell>
          <cell r="C41" t="str">
            <v xml:space="preserve">Pinjaman dalam rangka rekening khusus yang ditangguhkan Luar Negeri </v>
          </cell>
          <cell r="D41">
            <v>0</v>
          </cell>
          <cell r="E41">
            <v>563591245673</v>
          </cell>
          <cell r="F41">
            <v>563591245673</v>
          </cell>
        </row>
        <row r="42">
          <cell r="B42">
            <v>221211</v>
          </cell>
          <cell r="C42" t="str">
            <v xml:space="preserve">Utang Dalam Negeri Obligasi Negara Dalam Rupiah </v>
          </cell>
          <cell r="D42">
            <v>0</v>
          </cell>
          <cell r="E42">
            <v>1910971465862200</v>
          </cell>
          <cell r="F42">
            <v>1910971465862200</v>
          </cell>
        </row>
        <row r="43">
          <cell r="B43">
            <v>221221</v>
          </cell>
          <cell r="C43" t="str">
            <v xml:space="preserve">Utang Dalam Negeri Obligasi Negara Dalam Valuta Asing </v>
          </cell>
          <cell r="D43">
            <v>0</v>
          </cell>
          <cell r="E43">
            <v>782087801650000</v>
          </cell>
          <cell r="F43">
            <v>782087801650000</v>
          </cell>
        </row>
        <row r="44">
          <cell r="B44">
            <v>221231</v>
          </cell>
          <cell r="C44" t="str">
            <v xml:space="preserve">Surat Berharga Syariah Negara Jangka Panjang dalam Rupiah </v>
          </cell>
          <cell r="D44">
            <v>0</v>
          </cell>
          <cell r="E44">
            <v>294086551000000</v>
          </cell>
          <cell r="F44">
            <v>294086551000000</v>
          </cell>
        </row>
        <row r="45">
          <cell r="B45">
            <v>221241</v>
          </cell>
          <cell r="C45" t="str">
            <v xml:space="preserve">Surat Berharga Syariah Negara Jangka Panjang dalam Valuta Asing </v>
          </cell>
          <cell r="D45">
            <v>0</v>
          </cell>
          <cell r="E45">
            <v>194077000000000</v>
          </cell>
          <cell r="F45">
            <v>194077000000000</v>
          </cell>
        </row>
        <row r="46">
          <cell r="B46">
            <v>221251</v>
          </cell>
          <cell r="C46" t="str">
            <v xml:space="preserve">Discount Obligasi Negara - dalam rupiah </v>
          </cell>
          <cell r="D46">
            <v>23364245051000</v>
          </cell>
          <cell r="E46">
            <v>0</v>
          </cell>
          <cell r="F46">
            <v>23364245051000</v>
          </cell>
        </row>
        <row r="47">
          <cell r="B47">
            <v>221252</v>
          </cell>
          <cell r="C47" t="str">
            <v xml:space="preserve">Discount Obligasi Negara - dalam valuta asing </v>
          </cell>
          <cell r="D47">
            <v>3396685179000</v>
          </cell>
          <cell r="E47">
            <v>0</v>
          </cell>
          <cell r="F47">
            <v>3396685179000</v>
          </cell>
        </row>
        <row r="48">
          <cell r="B48">
            <v>221253</v>
          </cell>
          <cell r="C48" t="str">
            <v xml:space="preserve">Discount SBSN - dalam rupiah </v>
          </cell>
          <cell r="D48">
            <v>5046376915000</v>
          </cell>
          <cell r="E48">
            <v>0</v>
          </cell>
          <cell r="F48">
            <v>5046376915000</v>
          </cell>
        </row>
        <row r="49">
          <cell r="B49">
            <v>221261</v>
          </cell>
          <cell r="C49" t="str">
            <v xml:space="preserve">Premium Obligasi Negara - dalam rupiah </v>
          </cell>
          <cell r="D49">
            <v>0</v>
          </cell>
          <cell r="E49">
            <v>30033664828000</v>
          </cell>
          <cell r="F49">
            <v>30033664828000</v>
          </cell>
        </row>
        <row r="50">
          <cell r="B50">
            <v>221262</v>
          </cell>
          <cell r="C50" t="str">
            <v xml:space="preserve">Premium Obligasi Negara - dalam valuta asing </v>
          </cell>
          <cell r="D50">
            <v>0</v>
          </cell>
          <cell r="E50">
            <v>814764616000</v>
          </cell>
          <cell r="F50">
            <v>814764616000</v>
          </cell>
        </row>
        <row r="51">
          <cell r="B51">
            <v>221263</v>
          </cell>
          <cell r="C51" t="str">
            <v xml:space="preserve">Premium SBSN - dalam rupiah </v>
          </cell>
          <cell r="D51">
            <v>0</v>
          </cell>
          <cell r="E51">
            <v>5351083413000</v>
          </cell>
          <cell r="F51">
            <v>5351083413000</v>
          </cell>
        </row>
        <row r="52">
          <cell r="B52">
            <v>221271</v>
          </cell>
          <cell r="C52" t="str">
            <v xml:space="preserve">Utang Jangka Panjang-Pinjaman Dalam Negeri </v>
          </cell>
          <cell r="D52">
            <v>0</v>
          </cell>
          <cell r="E52">
            <v>4754140330096</v>
          </cell>
          <cell r="F52">
            <v>4754140330096</v>
          </cell>
        </row>
        <row r="53">
          <cell r="B53">
            <v>222115</v>
          </cell>
          <cell r="C53" t="str">
            <v xml:space="preserve">Utang Program </v>
          </cell>
          <cell r="D53">
            <v>0</v>
          </cell>
          <cell r="E53">
            <v>370701854295602</v>
          </cell>
          <cell r="F53">
            <v>370701854295602</v>
          </cell>
        </row>
        <row r="54">
          <cell r="B54">
            <v>222116</v>
          </cell>
          <cell r="C54" t="str">
            <v xml:space="preserve">Utang Proyek </v>
          </cell>
          <cell r="D54">
            <v>0</v>
          </cell>
          <cell r="E54">
            <v>355890283560074</v>
          </cell>
          <cell r="F54">
            <v>355890283560074</v>
          </cell>
        </row>
        <row r="55">
          <cell r="B55">
            <v>311111</v>
          </cell>
          <cell r="C55" t="str">
            <v xml:space="preserve">SAL </v>
          </cell>
          <cell r="D55">
            <v>573835621270303</v>
          </cell>
          <cell r="E55">
            <v>0</v>
          </cell>
          <cell r="F55">
            <v>573835621270303</v>
          </cell>
        </row>
        <row r="56">
          <cell r="B56">
            <v>311711</v>
          </cell>
          <cell r="C56" t="str">
            <v xml:space="preserve">Selisih Kurs </v>
          </cell>
          <cell r="D56">
            <v>111360198641882</v>
          </cell>
          <cell r="E56">
            <v>0</v>
          </cell>
          <cell r="F56">
            <v>111360198641882</v>
          </cell>
        </row>
        <row r="57">
          <cell r="B57">
            <v>313111</v>
          </cell>
          <cell r="C57" t="str">
            <v xml:space="preserve">Ditagihkan ke Entitas Lain </v>
          </cell>
          <cell r="D57">
            <v>0</v>
          </cell>
          <cell r="E57">
            <v>9155558180022050</v>
          </cell>
          <cell r="F57">
            <v>9155558180022050</v>
          </cell>
        </row>
        <row r="58">
          <cell r="B58">
            <v>313121</v>
          </cell>
          <cell r="C58" t="str">
            <v xml:space="preserve">Diterima dari Entitas Lain </v>
          </cell>
          <cell r="D58">
            <v>9953441652321280</v>
          </cell>
          <cell r="E58">
            <v>0</v>
          </cell>
          <cell r="F58">
            <v>9953441652321280</v>
          </cell>
        </row>
        <row r="59">
          <cell r="B59">
            <v>391111</v>
          </cell>
          <cell r="C59" t="str">
            <v xml:space="preserve">Ekuitas </v>
          </cell>
          <cell r="D59">
            <v>2651976039453010</v>
          </cell>
          <cell r="E59">
            <v>0</v>
          </cell>
          <cell r="F59">
            <v>2651976039453010</v>
          </cell>
        </row>
        <row r="60">
          <cell r="B60">
            <v>425731</v>
          </cell>
          <cell r="C60" t="str">
            <v xml:space="preserve">Pendapatan Premium Obligasi Negara Dalam Negeri/Rupiah </v>
          </cell>
          <cell r="D60">
            <v>0</v>
          </cell>
          <cell r="E60">
            <v>1024616624700</v>
          </cell>
          <cell r="F60">
            <v>1024616624700</v>
          </cell>
        </row>
        <row r="61">
          <cell r="B61">
            <v>425731</v>
          </cell>
          <cell r="C61" t="str">
            <v xml:space="preserve">Pendapatan Premium Obligasi Negara Dalam Negeri/Rupiah </v>
          </cell>
          <cell r="D61">
            <v>1024616624700</v>
          </cell>
          <cell r="E61">
            <v>0</v>
          </cell>
          <cell r="F61">
            <v>1024616624700</v>
          </cell>
        </row>
        <row r="62">
          <cell r="B62">
            <v>425733</v>
          </cell>
          <cell r="C62" t="str">
            <v xml:space="preserve">Pendapatan Premium atas Surat Berharga Syariah Negara (SBSN) Dalam Negeri/Rupiah </v>
          </cell>
          <cell r="D62">
            <v>0</v>
          </cell>
          <cell r="E62">
            <v>1135821492500</v>
          </cell>
          <cell r="F62">
            <v>1135821492500</v>
          </cell>
        </row>
        <row r="63">
          <cell r="B63">
            <v>425733</v>
          </cell>
          <cell r="C63" t="str">
            <v xml:space="preserve">Pendapatan Premium atas Surat Berharga Syariah Negara (SBSN) Dalam Negeri/Rupiah </v>
          </cell>
          <cell r="D63">
            <v>1135821492500</v>
          </cell>
          <cell r="E63">
            <v>0</v>
          </cell>
          <cell r="F63">
            <v>1135821492500</v>
          </cell>
        </row>
        <row r="64">
          <cell r="B64">
            <v>425999</v>
          </cell>
          <cell r="C64" t="str">
            <v xml:space="preserve">Pendapatan Anggaran Lain-lain </v>
          </cell>
          <cell r="D64">
            <v>0</v>
          </cell>
          <cell r="E64">
            <v>1236180900</v>
          </cell>
          <cell r="F64">
            <v>1236180900</v>
          </cell>
        </row>
        <row r="65">
          <cell r="B65">
            <v>425999</v>
          </cell>
          <cell r="C65" t="str">
            <v xml:space="preserve">Pengembalian Pendapatan Anggaran Lain-lain </v>
          </cell>
          <cell r="D65">
            <v>120000000</v>
          </cell>
          <cell r="E65">
            <v>0</v>
          </cell>
          <cell r="F65">
            <v>120000000</v>
          </cell>
        </row>
        <row r="66">
          <cell r="B66">
            <v>425999</v>
          </cell>
          <cell r="C66" t="str">
            <v xml:space="preserve">Pendapatan Anggaran Lain-lain </v>
          </cell>
          <cell r="D66">
            <v>5058000</v>
          </cell>
          <cell r="E66">
            <v>0</v>
          </cell>
          <cell r="F66">
            <v>5058000</v>
          </cell>
        </row>
        <row r="67">
          <cell r="B67">
            <v>491111</v>
          </cell>
          <cell r="C67" t="str">
            <v xml:space="preserve">Pendapatan selisih kurs yang belum terealisasi </v>
          </cell>
          <cell r="D67">
            <v>0</v>
          </cell>
          <cell r="E67">
            <v>451375330500</v>
          </cell>
          <cell r="F67">
            <v>451375330500</v>
          </cell>
        </row>
        <row r="68">
          <cell r="B68">
            <v>541211</v>
          </cell>
          <cell r="C68" t="str">
            <v xml:space="preserve">Beban Pembayaran Bunga Obligasi Negara – Rupiah </v>
          </cell>
          <cell r="D68">
            <v>105330482121035</v>
          </cell>
          <cell r="E68">
            <v>0</v>
          </cell>
          <cell r="F68">
            <v>105330482121035</v>
          </cell>
        </row>
        <row r="69">
          <cell r="B69">
            <v>541219</v>
          </cell>
          <cell r="C69" t="str">
            <v xml:space="preserve">Beban Pembayaran Biaya/kewajiban lainnya Obligasi Negara </v>
          </cell>
          <cell r="D69">
            <v>9707245455</v>
          </cell>
          <cell r="E69">
            <v>0</v>
          </cell>
          <cell r="F69">
            <v>9707245455</v>
          </cell>
        </row>
        <row r="70">
          <cell r="B70">
            <v>541231</v>
          </cell>
          <cell r="C70" t="str">
            <v xml:space="preserve">Beban Pembayaran Bunga Pinjaman Dalam Negeri </v>
          </cell>
          <cell r="D70">
            <v>292094218137</v>
          </cell>
          <cell r="E70">
            <v>0</v>
          </cell>
          <cell r="F70">
            <v>292094218137</v>
          </cell>
        </row>
        <row r="71">
          <cell r="B71">
            <v>541251</v>
          </cell>
          <cell r="C71" t="str">
            <v xml:space="preserve">Beban Pembayaran Bunga Obligasi Negara-Valas </v>
          </cell>
          <cell r="D71">
            <v>29366845720248</v>
          </cell>
          <cell r="E71">
            <v>0</v>
          </cell>
          <cell r="F71">
            <v>29366845720248</v>
          </cell>
        </row>
        <row r="72">
          <cell r="B72">
            <v>541259</v>
          </cell>
          <cell r="C72" t="str">
            <v xml:space="preserve">Beban Pembayaran Biaya/Kewajiban Lainnya Obligasi Negara </v>
          </cell>
          <cell r="D72">
            <v>86678806775</v>
          </cell>
          <cell r="E72">
            <v>0</v>
          </cell>
          <cell r="F72">
            <v>86678806775</v>
          </cell>
        </row>
        <row r="73">
          <cell r="B73">
            <v>541259</v>
          </cell>
          <cell r="C73" t="str">
            <v xml:space="preserve">Pengembalian Beban Pembayaran Biaya/Kewajiban Lainnya Obligasi Negara </v>
          </cell>
          <cell r="D73">
            <v>0</v>
          </cell>
          <cell r="E73">
            <v>1848054000</v>
          </cell>
          <cell r="F73">
            <v>1848054000</v>
          </cell>
        </row>
        <row r="74">
          <cell r="B74">
            <v>541311</v>
          </cell>
          <cell r="C74" t="str">
            <v xml:space="preserve">Beban Pembayaran Imbalan Surat Berharga Syariah Negara - Jangka Panjang </v>
          </cell>
          <cell r="D74">
            <v>19553613378185</v>
          </cell>
          <cell r="E74">
            <v>0</v>
          </cell>
          <cell r="F74">
            <v>19553613378185</v>
          </cell>
        </row>
        <row r="75">
          <cell r="B75">
            <v>541312</v>
          </cell>
          <cell r="C75" t="str">
            <v xml:space="preserve">Beban Pembayaran Biaya/kewajiban lainnya – Imbalan SBSN Jangka Panjang </v>
          </cell>
          <cell r="D75">
            <v>31152995000</v>
          </cell>
          <cell r="E75">
            <v>0</v>
          </cell>
          <cell r="F75">
            <v>31152995000</v>
          </cell>
        </row>
        <row r="76">
          <cell r="B76">
            <v>541341</v>
          </cell>
          <cell r="C76" t="str">
            <v xml:space="preserve">Beban Pembayaran Imbalan SBSN - Jangka Panjang Valas </v>
          </cell>
          <cell r="D76">
            <v>6953910017699</v>
          </cell>
          <cell r="E76">
            <v>0</v>
          </cell>
          <cell r="F76">
            <v>6953910017699</v>
          </cell>
        </row>
        <row r="77">
          <cell r="B77">
            <v>541342</v>
          </cell>
          <cell r="C77" t="str">
            <v xml:space="preserve">Beban Pembayaran Biaya/kewajiban lainnya – Imbalan SBSN Jangka Panjang Valas </v>
          </cell>
          <cell r="D77">
            <v>24460890000</v>
          </cell>
          <cell r="E77">
            <v>0</v>
          </cell>
          <cell r="F77">
            <v>24460890000</v>
          </cell>
        </row>
        <row r="78">
          <cell r="B78">
            <v>541411</v>
          </cell>
          <cell r="C78" t="str">
            <v xml:space="preserve">Beban Bunga Pinjaman Program </v>
          </cell>
          <cell r="D78">
            <v>8281789558174</v>
          </cell>
          <cell r="E78">
            <v>0</v>
          </cell>
          <cell r="F78">
            <v>8281789558174</v>
          </cell>
        </row>
        <row r="79">
          <cell r="B79">
            <v>541419</v>
          </cell>
          <cell r="C79" t="str">
            <v xml:space="preserve">Beban Biaya/kewajiban lainnya Terhadap Pinjaman Program </v>
          </cell>
          <cell r="D79">
            <v>47891434803</v>
          </cell>
          <cell r="E79">
            <v>0</v>
          </cell>
          <cell r="F79">
            <v>47891434803</v>
          </cell>
        </row>
        <row r="80">
          <cell r="B80">
            <v>541421</v>
          </cell>
          <cell r="C80" t="str">
            <v xml:space="preserve">Beban Bunga Pinjaman Proyek </v>
          </cell>
          <cell r="D80">
            <v>7187234289538</v>
          </cell>
          <cell r="E80">
            <v>0</v>
          </cell>
          <cell r="F80">
            <v>7187234289538</v>
          </cell>
        </row>
        <row r="81">
          <cell r="B81">
            <v>541429</v>
          </cell>
          <cell r="C81" t="str">
            <v xml:space="preserve">Beban Biaya/kewajiban lainnya Terhadap Pinjaman Proyek </v>
          </cell>
          <cell r="D81">
            <v>581229381309</v>
          </cell>
          <cell r="E81">
            <v>0</v>
          </cell>
          <cell r="F81">
            <v>581229381309</v>
          </cell>
        </row>
        <row r="82">
          <cell r="B82">
            <v>541429</v>
          </cell>
          <cell r="C82" t="str">
            <v xml:space="preserve">Pengembalian Beban Biaya/kewajiban lainnya Terhadap Pinjaman Proyek </v>
          </cell>
          <cell r="D82">
            <v>0</v>
          </cell>
          <cell r="E82">
            <v>820487008</v>
          </cell>
          <cell r="F82">
            <v>820487008</v>
          </cell>
        </row>
        <row r="83">
          <cell r="B83">
            <v>541461</v>
          </cell>
          <cell r="C83" t="str">
            <v xml:space="preserve">Belanja Pembayaran Biaya Transfer Pinjaman Luar Negeri </v>
          </cell>
          <cell r="D83">
            <v>401154948</v>
          </cell>
          <cell r="E83">
            <v>0</v>
          </cell>
          <cell r="F83">
            <v>401154948</v>
          </cell>
        </row>
        <row r="84">
          <cell r="B84">
            <v>542111</v>
          </cell>
          <cell r="C84" t="str">
            <v xml:space="preserve">Beban Pembayaran Discount Surat Perbendaharaan Negara </v>
          </cell>
          <cell r="D84">
            <v>7170728004000</v>
          </cell>
          <cell r="E84">
            <v>0</v>
          </cell>
          <cell r="F84">
            <v>7170728004000</v>
          </cell>
        </row>
        <row r="85">
          <cell r="B85">
            <v>542111</v>
          </cell>
          <cell r="C85" t="str">
            <v xml:space="preserve">Beban Pembayaran Discount Surat Perbendaharaan Negara </v>
          </cell>
          <cell r="D85">
            <v>0</v>
          </cell>
          <cell r="E85">
            <v>3760790575000</v>
          </cell>
          <cell r="F85">
            <v>3760790575000</v>
          </cell>
        </row>
        <row r="86">
          <cell r="B86">
            <v>542121</v>
          </cell>
          <cell r="C86" t="str">
            <v xml:space="preserve">Beban Pembayaran Discount Obligasi Negara </v>
          </cell>
          <cell r="D86">
            <v>9810252379100</v>
          </cell>
          <cell r="E86">
            <v>0</v>
          </cell>
          <cell r="F86">
            <v>9810252379100</v>
          </cell>
        </row>
        <row r="87">
          <cell r="B87">
            <v>542121</v>
          </cell>
          <cell r="C87" t="str">
            <v xml:space="preserve">Beban Pembayaran Discount Obligasi Negara </v>
          </cell>
          <cell r="D87">
            <v>0</v>
          </cell>
          <cell r="E87">
            <v>10923559806900</v>
          </cell>
          <cell r="F87">
            <v>-10923559806900</v>
          </cell>
        </row>
        <row r="88">
          <cell r="B88">
            <v>542141</v>
          </cell>
          <cell r="C88" t="str">
            <v xml:space="preserve">Beban Pembayaran Discount Obligasi  Negara Valas </v>
          </cell>
          <cell r="D88">
            <v>616094063000</v>
          </cell>
          <cell r="E88">
            <v>0</v>
          </cell>
          <cell r="F88">
            <v>616094063000</v>
          </cell>
        </row>
        <row r="89">
          <cell r="B89">
            <v>542141</v>
          </cell>
          <cell r="C89" t="str">
            <v xml:space="preserve">Beban Pembayaran Discount Obligasi  Negara Valas </v>
          </cell>
          <cell r="D89">
            <v>0</v>
          </cell>
          <cell r="E89">
            <v>368893708800</v>
          </cell>
          <cell r="F89">
            <v>-368893708800</v>
          </cell>
        </row>
        <row r="90">
          <cell r="B90">
            <v>545111</v>
          </cell>
          <cell r="C90" t="str">
            <v xml:space="preserve">Belanja Pembayaran Discount Surat Berharga Syariah Negara - Jangka Panjang </v>
          </cell>
          <cell r="D90">
            <v>2332326169262</v>
          </cell>
          <cell r="E90">
            <v>0</v>
          </cell>
          <cell r="F90">
            <v>2332326169262</v>
          </cell>
        </row>
        <row r="91">
          <cell r="B91">
            <v>545111</v>
          </cell>
          <cell r="C91" t="str">
            <v xml:space="preserve">Belanja Pembayaran Discount Surat Berharga Syariah Negara - Jangka Panjang </v>
          </cell>
          <cell r="D91">
            <v>0</v>
          </cell>
          <cell r="E91">
            <v>2542206537881</v>
          </cell>
          <cell r="F91">
            <v>-2542206537881</v>
          </cell>
        </row>
        <row r="92">
          <cell r="B92">
            <v>545131</v>
          </cell>
          <cell r="C92" t="str">
            <v xml:space="preserve">Belanja Pembayaran Discount SPN </v>
          </cell>
          <cell r="D92">
            <v>1882229406000</v>
          </cell>
          <cell r="E92">
            <v>0</v>
          </cell>
          <cell r="F92">
            <v>1882229406000</v>
          </cell>
        </row>
        <row r="93">
          <cell r="B93">
            <v>545131</v>
          </cell>
          <cell r="C93" t="str">
            <v xml:space="preserve">Belanja Pembayaran Discount SPN </v>
          </cell>
          <cell r="D93">
            <v>0</v>
          </cell>
          <cell r="E93">
            <v>1102986823500</v>
          </cell>
          <cell r="F93">
            <v>-1102986823500</v>
          </cell>
        </row>
        <row r="94">
          <cell r="B94">
            <v>596211</v>
          </cell>
          <cell r="C94" t="str">
            <v xml:space="preserve">Beban Kerugian Selisih Kurs Belum Terealisasi </v>
          </cell>
          <cell r="D94">
            <v>162106079860706</v>
          </cell>
          <cell r="E94">
            <v>0</v>
          </cell>
          <cell r="F94">
            <v>162106079860706</v>
          </cell>
        </row>
        <row r="95">
          <cell r="B95">
            <v>711222</v>
          </cell>
          <cell r="C95" t="str">
            <v xml:space="preserve">Penerimaan Pinjaman Dalam Negeri dari BUMN </v>
          </cell>
          <cell r="D95">
            <v>0</v>
          </cell>
          <cell r="E95">
            <v>981692357831</v>
          </cell>
          <cell r="F95">
            <v>-981692357831</v>
          </cell>
        </row>
        <row r="96">
          <cell r="B96">
            <v>711222</v>
          </cell>
          <cell r="C96" t="str">
            <v xml:space="preserve">Penerimaan Pinjaman Dalam Negeri dari BUMN </v>
          </cell>
          <cell r="D96">
            <v>981692357831</v>
          </cell>
          <cell r="E96">
            <v>0</v>
          </cell>
          <cell r="F96">
            <v>981692357831</v>
          </cell>
        </row>
        <row r="97">
          <cell r="B97">
            <v>711223</v>
          </cell>
          <cell r="C97" t="str">
            <v xml:space="preserve">Penerimaan Pinjaman Dalam Negeri dari Perusahaan Daerah </v>
          </cell>
          <cell r="D97">
            <v>0</v>
          </cell>
          <cell r="E97">
            <v>31245953416</v>
          </cell>
          <cell r="F97">
            <v>31245953416</v>
          </cell>
        </row>
        <row r="98">
          <cell r="B98">
            <v>711223</v>
          </cell>
          <cell r="C98" t="str">
            <v xml:space="preserve">Penerimaan Pinjaman Dalam Negeri dari Perusahaan Daerah </v>
          </cell>
          <cell r="D98">
            <v>31245953416</v>
          </cell>
          <cell r="E98">
            <v>0</v>
          </cell>
          <cell r="F98">
            <v>31245953416</v>
          </cell>
        </row>
        <row r="99">
          <cell r="B99">
            <v>711411</v>
          </cell>
          <cell r="C99" t="str">
            <v xml:space="preserve">Penerimaan Penerbitan / Penjualan Surat Perbendaharaan Negara </v>
          </cell>
          <cell r="D99">
            <v>0</v>
          </cell>
          <cell r="E99">
            <v>127500000000000</v>
          </cell>
          <cell r="F99">
            <v>127500000000000</v>
          </cell>
        </row>
        <row r="100">
          <cell r="B100">
            <v>711411</v>
          </cell>
          <cell r="C100" t="str">
            <v xml:space="preserve">Penerimaan Penerbitan / Penjualan Surat Perbendaharaan Negara </v>
          </cell>
          <cell r="D100">
            <v>127500000000000</v>
          </cell>
          <cell r="E100">
            <v>0</v>
          </cell>
          <cell r="F100">
            <v>127500000000000</v>
          </cell>
        </row>
        <row r="101">
          <cell r="B101">
            <v>711421</v>
          </cell>
          <cell r="C101" t="str">
            <v xml:space="preserve">Penerimaan Penerbitan / Penjualan  Obligasi Negara </v>
          </cell>
          <cell r="D101">
            <v>0</v>
          </cell>
          <cell r="E101">
            <v>230931037000000</v>
          </cell>
          <cell r="F101">
            <v>230931037000000</v>
          </cell>
        </row>
        <row r="102">
          <cell r="B102">
            <v>711421</v>
          </cell>
          <cell r="C102" t="str">
            <v xml:space="preserve">Penerimaan Penerbitan / Penjualan  Obligasi Negara </v>
          </cell>
          <cell r="D102">
            <v>230931037000000</v>
          </cell>
          <cell r="E102">
            <v>0</v>
          </cell>
          <cell r="F102">
            <v>230931037000000</v>
          </cell>
        </row>
        <row r="103">
          <cell r="B103">
            <v>711422</v>
          </cell>
          <cell r="C103" t="str">
            <v xml:space="preserve">Penerimaan Utang Bunga Obligasi Negara </v>
          </cell>
          <cell r="D103">
            <v>0</v>
          </cell>
          <cell r="E103">
            <v>3615734230000</v>
          </cell>
          <cell r="F103">
            <v>3615734230000</v>
          </cell>
        </row>
        <row r="104">
          <cell r="B104">
            <v>711422</v>
          </cell>
          <cell r="C104" t="str">
            <v xml:space="preserve">Penerimaan Utang Bunga Obligasi Negara </v>
          </cell>
          <cell r="D104">
            <v>3615734230000</v>
          </cell>
          <cell r="E104">
            <v>0</v>
          </cell>
          <cell r="F104">
            <v>3615734230000</v>
          </cell>
        </row>
        <row r="105">
          <cell r="B105">
            <v>711441</v>
          </cell>
          <cell r="C105" t="str">
            <v xml:space="preserve">Penerimaan Penerbitan/Penjualan Surat Berharga Syariah Negara - Jangka panjang </v>
          </cell>
          <cell r="D105">
            <v>0</v>
          </cell>
          <cell r="E105">
            <v>89272626083779</v>
          </cell>
          <cell r="F105">
            <v>89272626083779</v>
          </cell>
        </row>
        <row r="106">
          <cell r="B106">
            <v>711441</v>
          </cell>
          <cell r="C106" t="str">
            <v xml:space="preserve">Penerimaan Penerbitan/Penjualan Surat Berharga Syariah Negara - Jangka panjang </v>
          </cell>
          <cell r="D106">
            <v>89272626083779</v>
          </cell>
          <cell r="E106">
            <v>0</v>
          </cell>
          <cell r="F106">
            <v>89272626083779</v>
          </cell>
        </row>
        <row r="107">
          <cell r="B107">
            <v>711442</v>
          </cell>
          <cell r="C107" t="str">
            <v xml:space="preserve">Penerimaan Imbalan Dibayar di muka  Surat Berharga Syariah Negara Jangka panjang </v>
          </cell>
          <cell r="D107">
            <v>0</v>
          </cell>
          <cell r="E107">
            <v>1478578381401</v>
          </cell>
          <cell r="F107">
            <v>1478578381401</v>
          </cell>
        </row>
        <row r="108">
          <cell r="B108">
            <v>711442</v>
          </cell>
          <cell r="C108" t="str">
            <v xml:space="preserve">Penerimaan Imbalan Dibayar di muka  Surat Berharga Syariah Negara Jangka panjang </v>
          </cell>
          <cell r="D108">
            <v>1478578381401</v>
          </cell>
          <cell r="E108">
            <v>0</v>
          </cell>
          <cell r="F108">
            <v>1478578381401</v>
          </cell>
        </row>
        <row r="109">
          <cell r="B109">
            <v>711451</v>
          </cell>
          <cell r="C109" t="str">
            <v xml:space="preserve">Penerimaan dari Penjualan Surat Perbendaharaan Negara Syariah </v>
          </cell>
          <cell r="D109">
            <v>0</v>
          </cell>
          <cell r="E109">
            <v>41980000000000</v>
          </cell>
          <cell r="F109">
            <v>41980000000000</v>
          </cell>
        </row>
        <row r="110">
          <cell r="B110">
            <v>711451</v>
          </cell>
          <cell r="C110" t="str">
            <v xml:space="preserve">Penerimaan dari Penjualan Surat Perbendaharaan Negara Syariah </v>
          </cell>
          <cell r="D110">
            <v>41980000000000</v>
          </cell>
          <cell r="E110">
            <v>0</v>
          </cell>
          <cell r="F110">
            <v>41980000000000</v>
          </cell>
        </row>
        <row r="111">
          <cell r="B111">
            <v>711461</v>
          </cell>
          <cell r="C111" t="str">
            <v xml:space="preserve">Penerimaan Penerbitan/Penjualan SBSN dalam Rangka Pembiayaan Proyek Melalui Surat Berharga Syariah Negara - PBS </v>
          </cell>
          <cell r="D111">
            <v>0</v>
          </cell>
          <cell r="E111">
            <v>7807657916221</v>
          </cell>
          <cell r="F111">
            <v>7807657916221</v>
          </cell>
        </row>
        <row r="112">
          <cell r="B112">
            <v>711461</v>
          </cell>
          <cell r="C112" t="str">
            <v xml:space="preserve">Penerimaan Penerbitan/Penjualan SBSN dalam Rangka Pembiayaan Proyek Melalui Surat Berharga Syariah Negara - PBS </v>
          </cell>
          <cell r="D112">
            <v>7807657916221</v>
          </cell>
          <cell r="E112">
            <v>0</v>
          </cell>
          <cell r="F112">
            <v>7807657916221</v>
          </cell>
        </row>
        <row r="113">
          <cell r="B113">
            <v>711611</v>
          </cell>
          <cell r="C113" t="str">
            <v xml:space="preserve">Penerimaan Penerbitan/Penjualan Obligasi Negara-Valuta Asing </v>
          </cell>
          <cell r="D113">
            <v>0</v>
          </cell>
          <cell r="E113">
            <v>97877550000000</v>
          </cell>
          <cell r="F113">
            <v>97877550000000</v>
          </cell>
        </row>
        <row r="114">
          <cell r="B114">
            <v>711611</v>
          </cell>
          <cell r="C114" t="str">
            <v xml:space="preserve">Penerimaan Penerbitan/Penjualan Obligasi Negara-Valuta Asing </v>
          </cell>
          <cell r="D114">
            <v>97877550000000</v>
          </cell>
          <cell r="E114">
            <v>0</v>
          </cell>
          <cell r="F114">
            <v>97877550000000</v>
          </cell>
        </row>
        <row r="115">
          <cell r="B115">
            <v>711641</v>
          </cell>
          <cell r="C115" t="str">
            <v xml:space="preserve">Penerimaan Penerbitan/Penjualan SBSN Valas-Jangka Panjang </v>
          </cell>
          <cell r="D115">
            <v>0</v>
          </cell>
          <cell r="E115">
            <v>41379000000000</v>
          </cell>
          <cell r="F115">
            <v>41379000000000</v>
          </cell>
        </row>
        <row r="116">
          <cell r="B116">
            <v>711641</v>
          </cell>
          <cell r="C116" t="str">
            <v xml:space="preserve">Penerimaan Penerbitan/Penjualan SBSN Valas-Jangka Panjang </v>
          </cell>
          <cell r="D116">
            <v>41379000000000</v>
          </cell>
          <cell r="E116">
            <v>0</v>
          </cell>
          <cell r="F116">
            <v>41379000000000</v>
          </cell>
        </row>
        <row r="117">
          <cell r="B117">
            <v>712131</v>
          </cell>
          <cell r="C117" t="str">
            <v xml:space="preserve">Penarikan Pinjaman Tunai </v>
          </cell>
          <cell r="D117">
            <v>0</v>
          </cell>
          <cell r="E117">
            <v>33041332000000</v>
          </cell>
          <cell r="F117">
            <v>33041332000000</v>
          </cell>
        </row>
        <row r="118">
          <cell r="B118">
            <v>712131</v>
          </cell>
          <cell r="C118" t="str">
            <v xml:space="preserve">Penarikan Pinjaman Tunai </v>
          </cell>
          <cell r="D118">
            <v>33041332000000</v>
          </cell>
          <cell r="E118">
            <v>0</v>
          </cell>
          <cell r="F118">
            <v>33041332000000</v>
          </cell>
        </row>
        <row r="119">
          <cell r="B119">
            <v>712261</v>
          </cell>
          <cell r="C119" t="str">
            <v xml:space="preserve">Penarikan Pinjaman Kegiatan </v>
          </cell>
          <cell r="D119">
            <v>0</v>
          </cell>
          <cell r="E119">
            <v>13467098160252</v>
          </cell>
          <cell r="F119">
            <v>13467098160252</v>
          </cell>
        </row>
        <row r="120">
          <cell r="B120">
            <v>712261</v>
          </cell>
          <cell r="C120" t="str">
            <v xml:space="preserve">Penarikan Pinjaman Kegiatan </v>
          </cell>
          <cell r="D120">
            <v>13467098160252</v>
          </cell>
          <cell r="E120">
            <v>0</v>
          </cell>
          <cell r="F120">
            <v>13467098160252</v>
          </cell>
        </row>
        <row r="121">
          <cell r="B121">
            <v>721232</v>
          </cell>
          <cell r="C121" t="str">
            <v xml:space="preserve">Pengeluaran Pembiayaan-Cicilan Pokok Pinjaman Dalam Negeri dari BUMN </v>
          </cell>
          <cell r="D121">
            <v>555855579219</v>
          </cell>
          <cell r="E121">
            <v>0</v>
          </cell>
          <cell r="F121">
            <v>555855579219</v>
          </cell>
        </row>
        <row r="122">
          <cell r="B122">
            <v>721232</v>
          </cell>
          <cell r="C122" t="str">
            <v xml:space="preserve">Pengeluaran Pembiayaan-Cicilan Pokok Pinjaman Dalam Negeri dari BUMN </v>
          </cell>
          <cell r="D122">
            <v>0</v>
          </cell>
          <cell r="E122">
            <v>555855579219</v>
          </cell>
          <cell r="F122">
            <v>555855579219</v>
          </cell>
        </row>
        <row r="123">
          <cell r="B123">
            <v>721311</v>
          </cell>
          <cell r="C123" t="str">
            <v xml:space="preserve">Pengeluaran Pelunasan SPN </v>
          </cell>
          <cell r="D123">
            <v>140257290000000</v>
          </cell>
          <cell r="E123">
            <v>0</v>
          </cell>
          <cell r="F123">
            <v>140257290000000</v>
          </cell>
        </row>
        <row r="124">
          <cell r="B124">
            <v>721311</v>
          </cell>
          <cell r="C124" t="str">
            <v xml:space="preserve">Pengeluaran Pelunasan SPN </v>
          </cell>
          <cell r="D124">
            <v>0</v>
          </cell>
          <cell r="E124">
            <v>140257290000000</v>
          </cell>
          <cell r="F124">
            <v>140257290000000</v>
          </cell>
        </row>
        <row r="125">
          <cell r="B125">
            <v>721321</v>
          </cell>
          <cell r="C125" t="str">
            <v xml:space="preserve">Pengeluaran Pelunasan Obligasi Negara </v>
          </cell>
          <cell r="D125">
            <v>54362343949377</v>
          </cell>
          <cell r="E125">
            <v>0</v>
          </cell>
          <cell r="F125">
            <v>54362343949377</v>
          </cell>
        </row>
        <row r="126">
          <cell r="B126">
            <v>721321</v>
          </cell>
          <cell r="C126" t="str">
            <v xml:space="preserve">Pengeluaran Pelunasan Obligasi Negara </v>
          </cell>
          <cell r="D126">
            <v>0</v>
          </cell>
          <cell r="E126">
            <v>54362343949377</v>
          </cell>
          <cell r="F126">
            <v>54362343949377</v>
          </cell>
        </row>
        <row r="127">
          <cell r="B127">
            <v>721324</v>
          </cell>
          <cell r="C127" t="str">
            <v xml:space="preserve">Pembayaran Utang Bunga Obligasi Negara </v>
          </cell>
          <cell r="D127">
            <v>2118351884040</v>
          </cell>
          <cell r="E127">
            <v>0</v>
          </cell>
          <cell r="F127">
            <v>2118351884040</v>
          </cell>
        </row>
        <row r="128">
          <cell r="B128">
            <v>721324</v>
          </cell>
          <cell r="C128" t="str">
            <v xml:space="preserve">Pembayaran Utang Bunga Obligasi Negara </v>
          </cell>
          <cell r="D128">
            <v>0</v>
          </cell>
          <cell r="E128">
            <v>2118351884040</v>
          </cell>
          <cell r="F128">
            <v>2118351884040</v>
          </cell>
        </row>
        <row r="129">
          <cell r="B129">
            <v>721341</v>
          </cell>
          <cell r="C129" t="str">
            <v xml:space="preserve">Pengeluaran Pelunasan Surat Berharga Syariah Negara (SBSN) – Jangka Panjang </v>
          </cell>
          <cell r="D129">
            <v>73588948000000</v>
          </cell>
          <cell r="E129">
            <v>0</v>
          </cell>
          <cell r="F129">
            <v>73588948000000</v>
          </cell>
        </row>
        <row r="130">
          <cell r="B130">
            <v>721341</v>
          </cell>
          <cell r="C130" t="str">
            <v xml:space="preserve">Pengeluaran Pelunasan Surat Berharga Syariah Negara (SBSN) – Jangka Panjang </v>
          </cell>
          <cell r="D130">
            <v>0</v>
          </cell>
          <cell r="E130">
            <v>73588948000000</v>
          </cell>
          <cell r="F130">
            <v>73588948000000</v>
          </cell>
        </row>
        <row r="131">
          <cell r="B131">
            <v>721343</v>
          </cell>
          <cell r="C131" t="str">
            <v xml:space="preserve">Pengeluaran Pembayaran Imbalan dibayar dimuka SBSN-Jangka Panjang </v>
          </cell>
          <cell r="D131">
            <v>1306835392401</v>
          </cell>
          <cell r="E131">
            <v>0</v>
          </cell>
          <cell r="F131">
            <v>1306835392401</v>
          </cell>
        </row>
        <row r="132">
          <cell r="B132">
            <v>721343</v>
          </cell>
          <cell r="C132" t="str">
            <v xml:space="preserve">Pengeluaran Pembayaran Imbalan dibayar dimuka SBSN-Jangka Panjang </v>
          </cell>
          <cell r="D132">
            <v>0</v>
          </cell>
          <cell r="E132">
            <v>1306835392401</v>
          </cell>
          <cell r="F132">
            <v>1306835392401</v>
          </cell>
        </row>
        <row r="133">
          <cell r="B133">
            <v>721351</v>
          </cell>
          <cell r="C133" t="str">
            <v xml:space="preserve">Pengeluaran Pelunasan Surat Perbendaharaan Negara-Syariah </v>
          </cell>
          <cell r="D133">
            <v>33870000000000</v>
          </cell>
          <cell r="E133">
            <v>0</v>
          </cell>
          <cell r="F133">
            <v>33870000000000</v>
          </cell>
        </row>
        <row r="134">
          <cell r="B134">
            <v>721351</v>
          </cell>
          <cell r="C134" t="str">
            <v xml:space="preserve">Pengeluaran Pelunasan Surat Perbendaharaan Negara-Syariah </v>
          </cell>
          <cell r="D134">
            <v>0</v>
          </cell>
          <cell r="E134">
            <v>33870000000000</v>
          </cell>
          <cell r="F134">
            <v>33870000000000</v>
          </cell>
        </row>
        <row r="135">
          <cell r="B135">
            <v>721511</v>
          </cell>
          <cell r="C135" t="str">
            <v xml:space="preserve">Pengeluaran Pelunasan Obligasi Negara - Valas </v>
          </cell>
          <cell r="D135">
            <v>28486418250000</v>
          </cell>
          <cell r="E135">
            <v>0</v>
          </cell>
          <cell r="F135">
            <v>28486418250000</v>
          </cell>
        </row>
        <row r="136">
          <cell r="B136">
            <v>721511</v>
          </cell>
          <cell r="C136" t="str">
            <v xml:space="preserve">Pengeluaran Pelunasan Obligasi Negara - Valas </v>
          </cell>
          <cell r="D136">
            <v>0</v>
          </cell>
          <cell r="E136">
            <v>28486418250000</v>
          </cell>
          <cell r="F136">
            <v>28486418250000</v>
          </cell>
        </row>
        <row r="137">
          <cell r="B137">
            <v>722113</v>
          </cell>
          <cell r="C137" t="str">
            <v xml:space="preserve">Pengeluaran Pembiayaan Cicilan Pokok Utang Luar Negeri – Pinjaman Tunai </v>
          </cell>
          <cell r="D137">
            <v>17176669122028</v>
          </cell>
          <cell r="E137">
            <v>0</v>
          </cell>
          <cell r="F137">
            <v>17176669122028</v>
          </cell>
        </row>
        <row r="138">
          <cell r="B138">
            <v>722113</v>
          </cell>
          <cell r="C138" t="str">
            <v xml:space="preserve">Pengeluaran Pembiayaan Cicilan Pokok Utang Luar Negeri – Pinjaman Tunai </v>
          </cell>
          <cell r="D138">
            <v>0</v>
          </cell>
          <cell r="E138">
            <v>17176669122028</v>
          </cell>
          <cell r="F138">
            <v>17176669122028</v>
          </cell>
        </row>
        <row r="139">
          <cell r="B139">
            <v>722213</v>
          </cell>
          <cell r="C139" t="str">
            <v xml:space="preserve">Pengeluaran Pembiayaan Cicilan Pokok Utang Luar Negeri – Pinjaman Kegiatan </v>
          </cell>
          <cell r="D139">
            <v>35907067040256</v>
          </cell>
          <cell r="E139">
            <v>0</v>
          </cell>
          <cell r="F139">
            <v>35907067040256</v>
          </cell>
        </row>
        <row r="140">
          <cell r="B140">
            <v>722213</v>
          </cell>
          <cell r="C140" t="str">
            <v xml:space="preserve">Pengeluaran Pembiayaan Cicilan Pokok Utang Luar Negeri – Pinjaman Kegiatan </v>
          </cell>
          <cell r="D140">
            <v>0</v>
          </cell>
          <cell r="E140">
            <v>35907067040256</v>
          </cell>
          <cell r="F140">
            <v>35907067040256</v>
          </cell>
        </row>
        <row r="141">
          <cell r="B141">
            <v>817222</v>
          </cell>
          <cell r="C141" t="str">
            <v xml:space="preserve">Penerimaan Non Anggaran Pihak Ketiga Penerbitan SBN Ritel Online </v>
          </cell>
          <cell r="D141">
            <v>0</v>
          </cell>
          <cell r="E141">
            <v>9251162443000</v>
          </cell>
          <cell r="F141">
            <v>9251162443000</v>
          </cell>
        </row>
        <row r="142">
          <cell r="B142">
            <v>827222</v>
          </cell>
          <cell r="C142" t="str">
            <v xml:space="preserve">Pengeluaran Non Anggaran Pihak Ketiga Penerbitan SBN Ritel Online </v>
          </cell>
          <cell r="D142">
            <v>9251162060000</v>
          </cell>
          <cell r="E142">
            <v>0</v>
          </cell>
          <cell r="F142">
            <v>9251162060000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77"/>
  <sheetViews>
    <sheetView tabSelected="1" zoomScale="55" zoomScaleNormal="55" workbookViewId="0">
      <selection activeCell="I4" sqref="I4"/>
    </sheetView>
  </sheetViews>
  <sheetFormatPr defaultColWidth="9.1796875" defaultRowHeight="14.5" x14ac:dyDescent="0.35"/>
  <cols>
    <col min="1" max="1" width="0.81640625" style="6" customWidth="1"/>
    <col min="2" max="2" width="54.26953125" style="2" customWidth="1"/>
    <col min="3" max="10" width="15.7265625" style="2" customWidth="1"/>
    <col min="11" max="11" width="13.26953125" style="30" bestFit="1" customWidth="1"/>
    <col min="12" max="12" width="30.7265625" style="6" bestFit="1" customWidth="1"/>
    <col min="13" max="16384" width="9.1796875" style="6"/>
  </cols>
  <sheetData>
    <row r="1" spans="2:13" x14ac:dyDescent="0.35">
      <c r="G1" s="3"/>
      <c r="H1" s="3"/>
      <c r="I1" s="4" t="s">
        <v>0</v>
      </c>
      <c r="J1" s="5" t="s">
        <v>1</v>
      </c>
    </row>
    <row r="2" spans="2:13" x14ac:dyDescent="0.35">
      <c r="B2" s="7" t="s">
        <v>2</v>
      </c>
      <c r="C2" s="7"/>
      <c r="D2" s="7"/>
      <c r="E2" s="7"/>
      <c r="F2" s="7"/>
      <c r="G2" s="3"/>
      <c r="H2" s="3"/>
      <c r="I2" s="4" t="s">
        <v>3</v>
      </c>
      <c r="J2" s="5" t="s">
        <v>63</v>
      </c>
    </row>
    <row r="3" spans="2:13" x14ac:dyDescent="0.35">
      <c r="B3" s="8" t="s">
        <v>4</v>
      </c>
      <c r="C3" s="20"/>
      <c r="D3" s="20"/>
      <c r="E3" s="20"/>
      <c r="F3" s="20"/>
      <c r="G3" s="3"/>
      <c r="H3" s="3"/>
      <c r="I3" s="4" t="s">
        <v>5</v>
      </c>
      <c r="J3" s="5" t="s">
        <v>6</v>
      </c>
    </row>
    <row r="4" spans="2:13" x14ac:dyDescent="0.35">
      <c r="B4" s="8"/>
      <c r="C4" s="9" t="s">
        <v>37</v>
      </c>
      <c r="D4" s="9" t="s">
        <v>42</v>
      </c>
      <c r="E4" s="9" t="s">
        <v>52</v>
      </c>
      <c r="F4" s="9" t="s">
        <v>51</v>
      </c>
      <c r="G4" s="9" t="s">
        <v>58</v>
      </c>
      <c r="H4" s="9" t="s">
        <v>62</v>
      </c>
      <c r="I4" s="9" t="s">
        <v>66</v>
      </c>
      <c r="J4" s="9" t="s">
        <v>64</v>
      </c>
    </row>
    <row r="5" spans="2:13" x14ac:dyDescent="0.35">
      <c r="B5" s="7" t="s">
        <v>7</v>
      </c>
      <c r="C5" s="7"/>
      <c r="D5" s="7"/>
      <c r="E5" s="7"/>
      <c r="F5" s="10"/>
      <c r="G5" s="10"/>
      <c r="H5" s="10"/>
      <c r="I5" s="10"/>
      <c r="J5" s="10"/>
    </row>
    <row r="6" spans="2:13" x14ac:dyDescent="0.35">
      <c r="B6" s="11" t="s">
        <v>8</v>
      </c>
      <c r="C6" s="11"/>
      <c r="D6" s="11"/>
      <c r="E6" s="11"/>
      <c r="F6" s="12"/>
      <c r="G6" s="12"/>
      <c r="H6" s="12"/>
      <c r="I6" s="12"/>
      <c r="J6" s="12"/>
    </row>
    <row r="7" spans="2:13" x14ac:dyDescent="0.35">
      <c r="B7" s="13" t="s">
        <v>9</v>
      </c>
      <c r="C7" s="14">
        <f t="shared" ref="C7:E7" si="0">C8+C9+C11+C12+C13</f>
        <v>101304.95999999999</v>
      </c>
      <c r="D7" s="14">
        <f t="shared" si="0"/>
        <v>87919.704893330461</v>
      </c>
      <c r="E7" s="14">
        <f t="shared" si="0"/>
        <v>89330.971575317526</v>
      </c>
      <c r="F7" s="14">
        <f>F8+F9+F11+F12+F13</f>
        <v>92057.971575317526</v>
      </c>
      <c r="G7" s="14">
        <f t="shared" ref="G7" si="1">G8+G9+G11+G12+G13</f>
        <v>76094.868962797773</v>
      </c>
      <c r="H7" s="14">
        <f>H8+H9+H11+H12+H13</f>
        <v>65400.077535860779</v>
      </c>
      <c r="I7" s="14">
        <f t="shared" ref="I7" si="2">I8+I9+I11+I12+I13</f>
        <v>74199.816726190955</v>
      </c>
      <c r="J7" s="14">
        <f t="shared" ref="J7" si="3">J8+J9+J11+J12+J13</f>
        <v>70105.453966746427</v>
      </c>
      <c r="L7" s="30"/>
      <c r="M7" s="30"/>
    </row>
    <row r="8" spans="2:13" x14ac:dyDescent="0.35">
      <c r="B8" s="15" t="s">
        <v>10</v>
      </c>
      <c r="C8" s="1">
        <f>'1.1Central Govt.'!C8+'1.2Local Govt.'!C8</f>
        <v>0</v>
      </c>
      <c r="D8" s="1">
        <f>'1.1Central Govt.'!D8+'1.2Local Govt.'!D8</f>
        <v>0</v>
      </c>
      <c r="E8" s="1">
        <f>'1.1Central Govt.'!E8+'1.2Local Govt.'!E8</f>
        <v>0</v>
      </c>
      <c r="F8" s="1">
        <f>'1.1Central Govt.'!F8+'1.2Local Govt.'!F8</f>
        <v>0</v>
      </c>
      <c r="G8" s="1">
        <f>'1.1Central Govt.'!G8+'1.2Local Govt.'!G8</f>
        <v>0</v>
      </c>
      <c r="H8" s="1">
        <f>'1.1Central Govt.'!H8+'1.2Local Govt.'!H8</f>
        <v>0</v>
      </c>
      <c r="I8" s="1">
        <f>'1.1Central Govt.'!I8+'1.2Local Govt.'!I8</f>
        <v>0</v>
      </c>
      <c r="J8" s="1">
        <f>'1.1Central Govt.'!J8+'1.2Local Govt.'!J8</f>
        <v>0</v>
      </c>
      <c r="L8" s="30"/>
      <c r="M8" s="30"/>
    </row>
    <row r="9" spans="2:13" x14ac:dyDescent="0.35">
      <c r="B9" s="15" t="s">
        <v>11</v>
      </c>
      <c r="C9" s="1">
        <f>'1.1Central Govt.'!C9+'1.2Local Govt.'!C9</f>
        <v>57485</v>
      </c>
      <c r="D9" s="1">
        <f>'1.1Central Govt.'!D9+'1.2Local Govt.'!D9</f>
        <v>54288</v>
      </c>
      <c r="E9" s="1">
        <f>'1.1Central Govt.'!E9+'1.2Local Govt.'!E9</f>
        <v>49028</v>
      </c>
      <c r="F9" s="1">
        <f>'1.1Central Govt.'!F9+'1.2Local Govt.'!F9</f>
        <v>51755</v>
      </c>
      <c r="G9" s="1">
        <f>'1.1Central Govt.'!G9+'1.2Local Govt.'!G9</f>
        <v>41830</v>
      </c>
      <c r="H9" s="1">
        <f>'1.1Central Govt.'!H9+'1.2Local Govt.'!H9</f>
        <v>31850</v>
      </c>
      <c r="I9" s="1">
        <f>'1.1Central Govt.'!I9+'1.2Local Govt.'!I9</f>
        <v>31412</v>
      </c>
      <c r="J9" s="1">
        <f>'1.1Central Govt.'!J9+'1.2Local Govt.'!J9</f>
        <v>38660</v>
      </c>
      <c r="L9" s="30"/>
      <c r="M9" s="30"/>
    </row>
    <row r="10" spans="2:13" ht="15" x14ac:dyDescent="0.35">
      <c r="B10" s="37" t="s">
        <v>12</v>
      </c>
      <c r="C10" s="36">
        <f>'1.1Central Govt.'!C10+'1.2Local Govt.'!C10</f>
        <v>-612.35911599999997</v>
      </c>
      <c r="D10" s="36">
        <f>'1.1Central Govt.'!D10+'1.2Local Govt.'!D10</f>
        <v>-720.98763899999994</v>
      </c>
      <c r="E10" s="36">
        <f>'1.1Central Govt.'!E10+'1.2Local Govt.'!E10</f>
        <v>-548.37399900000003</v>
      </c>
      <c r="F10" s="36">
        <f>'1.1Central Govt.'!F10+'1.2Local Govt.'!F10</f>
        <v>-1021.136355</v>
      </c>
      <c r="G10" s="36">
        <f>'1.1Central Govt.'!G10+'1.2Local Govt.'!G10</f>
        <v>-870.90487900000005</v>
      </c>
      <c r="H10" s="36">
        <f>'1.1Central Govt.'!H10+'1.2Local Govt.'!H10</f>
        <v>-612.26369999999997</v>
      </c>
      <c r="I10" s="36">
        <f>'1.1Central Govt.'!I10+'1.2Local Govt.'!I10</f>
        <v>-467.65058499999998</v>
      </c>
      <c r="J10" s="36">
        <f>'1.1Central Govt.'!J10+'1.2Local Govt.'!J10</f>
        <v>-1056.67419</v>
      </c>
      <c r="L10" s="30"/>
      <c r="M10" s="30"/>
    </row>
    <row r="11" spans="2:13" x14ac:dyDescent="0.35">
      <c r="B11" s="15" t="s">
        <v>13</v>
      </c>
      <c r="C11" s="1">
        <f>'1.1Central Govt.'!C11+'1.2Local Govt.'!C11</f>
        <v>0</v>
      </c>
      <c r="D11" s="1">
        <f>'1.1Central Govt.'!D11+'1.2Local Govt.'!D11</f>
        <v>0</v>
      </c>
      <c r="E11" s="1">
        <f>'1.1Central Govt.'!E11+'1.2Local Govt.'!E11</f>
        <v>0</v>
      </c>
      <c r="F11" s="1">
        <f>'1.1Central Govt.'!F11+'1.2Local Govt.'!F11</f>
        <v>0</v>
      </c>
      <c r="G11" s="1">
        <f>'1.1Central Govt.'!G11+'1.2Local Govt.'!G11</f>
        <v>0</v>
      </c>
      <c r="H11" s="1">
        <f>'1.1Central Govt.'!H11+'1.2Local Govt.'!H11</f>
        <v>0</v>
      </c>
      <c r="I11" s="1">
        <f>'1.1Central Govt.'!I11+'1.2Local Govt.'!I11</f>
        <v>0</v>
      </c>
      <c r="J11" s="1">
        <f>'1.1Central Govt.'!J11+'1.2Local Govt.'!J11</f>
        <v>0</v>
      </c>
      <c r="L11" s="30"/>
      <c r="M11" s="30"/>
    </row>
    <row r="12" spans="2:13" x14ac:dyDescent="0.35">
      <c r="B12" s="15" t="s">
        <v>14</v>
      </c>
      <c r="C12" s="1">
        <f>'1.1Central Govt.'!C12+'1.2Local Govt.'!C12</f>
        <v>0</v>
      </c>
      <c r="D12" s="1">
        <f>'1.1Central Govt.'!D12+'1.2Local Govt.'!D12</f>
        <v>0</v>
      </c>
      <c r="E12" s="1">
        <f>'1.1Central Govt.'!E12+'1.2Local Govt.'!E12</f>
        <v>0</v>
      </c>
      <c r="F12" s="1">
        <f>'1.1Central Govt.'!F12+'1.2Local Govt.'!F12</f>
        <v>0</v>
      </c>
      <c r="G12" s="1">
        <f>'1.1Central Govt.'!G12+'1.2Local Govt.'!G12</f>
        <v>0</v>
      </c>
      <c r="H12" s="1">
        <f>'1.1Central Govt.'!H12+'1.2Local Govt.'!H12</f>
        <v>0</v>
      </c>
      <c r="I12" s="1">
        <f>'1.1Central Govt.'!I12+'1.2Local Govt.'!I12</f>
        <v>0</v>
      </c>
      <c r="J12" s="1">
        <f>'1.1Central Govt.'!J12+'1.2Local Govt.'!J12</f>
        <v>0</v>
      </c>
      <c r="L12" s="30"/>
      <c r="M12" s="30"/>
    </row>
    <row r="13" spans="2:13" x14ac:dyDescent="0.35">
      <c r="B13" s="15" t="s">
        <v>15</v>
      </c>
      <c r="C13" s="1">
        <f>'1.1Central Govt.'!C13+'1.2Local Govt.'!C13</f>
        <v>43819.96</v>
      </c>
      <c r="D13" s="1">
        <f>'1.1Central Govt.'!D13+'1.2Local Govt.'!D13</f>
        <v>33631.704893330454</v>
      </c>
      <c r="E13" s="1">
        <f>'1.1Central Govt.'!E13+'1.2Local Govt.'!E13</f>
        <v>40302.971575317533</v>
      </c>
      <c r="F13" s="1">
        <f>'1.1Central Govt.'!F13+'1.2Local Govt.'!F13</f>
        <v>40302.971575317533</v>
      </c>
      <c r="G13" s="1">
        <f>'1.1Central Govt.'!G13+'1.2Local Govt.'!G13</f>
        <v>34264.868962797773</v>
      </c>
      <c r="H13" s="1">
        <f>'1.1Central Govt.'!H13+'1.2Local Govt.'!H13</f>
        <v>33550.077535860779</v>
      </c>
      <c r="I13" s="1">
        <f>'1.1Central Govt.'!I13+'1.2Local Govt.'!I13</f>
        <v>42787.816726190955</v>
      </c>
      <c r="J13" s="1">
        <f>'1.1Central Govt.'!J13+'1.2Local Govt.'!J13</f>
        <v>31445.453966746431</v>
      </c>
      <c r="L13" s="30"/>
      <c r="M13" s="30"/>
    </row>
    <row r="14" spans="2:13" x14ac:dyDescent="0.35">
      <c r="B14" s="13" t="s">
        <v>16</v>
      </c>
      <c r="C14" s="14">
        <f t="shared" ref="C14:E14" si="4">C15+C24</f>
        <v>7144468.0545206387</v>
      </c>
      <c r="D14" s="14">
        <f t="shared" si="4"/>
        <v>7448125.3744747518</v>
      </c>
      <c r="E14" s="14">
        <f t="shared" si="4"/>
        <v>7773596.4241046626</v>
      </c>
      <c r="F14" s="14">
        <f>F15+F24</f>
        <v>7872329.1314946432</v>
      </c>
      <c r="G14" s="14">
        <f t="shared" ref="G14" si="5">G15+G24</f>
        <v>7852811.7197202882</v>
      </c>
      <c r="H14" s="14">
        <f>H15+H24</f>
        <v>7930030.701529135</v>
      </c>
      <c r="I14" s="14">
        <f t="shared" ref="I14" si="6">I15+I24</f>
        <v>8199440.4846326411</v>
      </c>
      <c r="J14" s="14">
        <f t="shared" ref="J14" si="7">J15+J24</f>
        <v>8264492.2745404216</v>
      </c>
      <c r="L14" s="30"/>
      <c r="M14" s="30"/>
    </row>
    <row r="15" spans="2:13" x14ac:dyDescent="0.35">
      <c r="B15" s="13" t="s">
        <v>17</v>
      </c>
      <c r="C15" s="14">
        <f t="shared" ref="C15:E15" si="8">C16+C17+C20+C22+C23</f>
        <v>392219.95745311328</v>
      </c>
      <c r="D15" s="14">
        <f t="shared" si="8"/>
        <v>535576.50359072734</v>
      </c>
      <c r="E15" s="14">
        <f t="shared" si="8"/>
        <v>527892.18252104416</v>
      </c>
      <c r="F15" s="14">
        <f>F16+F17+F20+F22+F23</f>
        <v>697236.93873013777</v>
      </c>
      <c r="G15" s="14">
        <f t="shared" ref="G15" si="9">G16+G17+G20+G22+G23</f>
        <v>602002.40589813818</v>
      </c>
      <c r="H15" s="14">
        <f>H16+H17+H20+H22+H23</f>
        <v>601598.03626711306</v>
      </c>
      <c r="I15" s="14">
        <f t="shared" ref="I15" si="10">I16+I17+I20+I22+I23</f>
        <v>645085.95945641818</v>
      </c>
      <c r="J15" s="14">
        <f t="shared" ref="J15" si="11">J16+J17+J20+J22+J23</f>
        <v>541799.01529617538</v>
      </c>
      <c r="L15" s="30"/>
      <c r="M15" s="30"/>
    </row>
    <row r="16" spans="2:13" x14ac:dyDescent="0.35">
      <c r="B16" s="15" t="s">
        <v>10</v>
      </c>
      <c r="C16" s="1">
        <f>'1.1Central Govt.'!C16+'1.2Local Govt.'!C16</f>
        <v>0</v>
      </c>
      <c r="D16" s="1">
        <f>'1.1Central Govt.'!D16+'1.2Local Govt.'!D16</f>
        <v>0</v>
      </c>
      <c r="E16" s="1">
        <f>'1.1Central Govt.'!E16+'1.2Local Govt.'!E16</f>
        <v>0</v>
      </c>
      <c r="F16" s="1">
        <f>'1.1Central Govt.'!F16+'1.2Local Govt.'!F16</f>
        <v>0</v>
      </c>
      <c r="G16" s="1">
        <f>'1.1Central Govt.'!G16+'1.2Local Govt.'!G16</f>
        <v>0</v>
      </c>
      <c r="H16" s="1">
        <f>'1.1Central Govt.'!H16+'1.2Local Govt.'!H16</f>
        <v>0</v>
      </c>
      <c r="I16" s="1">
        <f>'1.1Central Govt.'!I16+'1.2Local Govt.'!I16</f>
        <v>0</v>
      </c>
      <c r="J16" s="1">
        <f>'1.1Central Govt.'!J16+'1.2Local Govt.'!J16</f>
        <v>0</v>
      </c>
      <c r="L16" s="30"/>
      <c r="M16" s="30"/>
    </row>
    <row r="17" spans="2:13" x14ac:dyDescent="0.35">
      <c r="B17" s="15" t="s">
        <v>11</v>
      </c>
      <c r="C17" s="1">
        <f>'1.1Central Govt.'!C17+'1.2Local Govt.'!C17</f>
        <v>306345.07979140902</v>
      </c>
      <c r="D17" s="1">
        <f>'1.1Central Govt.'!D17+'1.2Local Govt.'!D17</f>
        <v>450576.89198602096</v>
      </c>
      <c r="E17" s="1">
        <f>'1.1Central Govt.'!E17+'1.2Local Govt.'!E17</f>
        <v>436078.71910497901</v>
      </c>
      <c r="F17" s="1">
        <f>'1.1Central Govt.'!F17+'1.2Local Govt.'!F17</f>
        <v>610934.85639272199</v>
      </c>
      <c r="G17" s="1">
        <f>'1.1Central Govt.'!G17+'1.2Local Govt.'!G17</f>
        <v>510612.79041952902</v>
      </c>
      <c r="H17" s="1">
        <f>'1.1Central Govt.'!H17+'1.2Local Govt.'!H17</f>
        <v>507162.91551900801</v>
      </c>
      <c r="I17" s="1">
        <f>'1.1Central Govt.'!I17+'1.2Local Govt.'!I17</f>
        <v>546991.01666950504</v>
      </c>
      <c r="J17" s="1">
        <f>'1.1Central Govt.'!J17+'1.2Local Govt.'!J17</f>
        <v>441366.35973210802</v>
      </c>
      <c r="L17" s="30"/>
      <c r="M17" s="30"/>
    </row>
    <row r="18" spans="2:13" ht="15" x14ac:dyDescent="0.35">
      <c r="B18" s="37" t="s">
        <v>12</v>
      </c>
      <c r="C18" s="36">
        <f>'1.1Central Govt.'!C18+'1.2Local Govt.'!C18</f>
        <v>196.179315</v>
      </c>
      <c r="D18" s="36">
        <f>'1.1Central Govt.'!D18+'1.2Local Govt.'!D18</f>
        <v>535.03438000000006</v>
      </c>
      <c r="E18" s="36">
        <f>'1.1Central Govt.'!E18+'1.2Local Govt.'!E18</f>
        <v>381.48219799999998</v>
      </c>
      <c r="F18" s="36">
        <f>'1.1Central Govt.'!F18+'1.2Local Govt.'!F18</f>
        <v>641.47407411488223</v>
      </c>
      <c r="G18" s="36">
        <f>'1.1Central Govt.'!G18+'1.2Local Govt.'!G18</f>
        <v>483.18140699999998</v>
      </c>
      <c r="H18" s="36">
        <f>'1.1Central Govt.'!H18+'1.2Local Govt.'!H18</f>
        <v>-161.06289000000001</v>
      </c>
      <c r="I18" s="36">
        <f>'1.1Central Govt.'!I18+'1.2Local Govt.'!I18</f>
        <v>71.690105000000003</v>
      </c>
      <c r="J18" s="36">
        <f>'1.1Central Govt.'!J18+'1.2Local Govt.'!J18</f>
        <v>3.0749930000000001</v>
      </c>
      <c r="L18" s="30"/>
      <c r="M18" s="30"/>
    </row>
    <row r="19" spans="2:13" ht="15" x14ac:dyDescent="0.35">
      <c r="B19" s="37" t="s">
        <v>18</v>
      </c>
      <c r="C19" s="36">
        <f>'1.1Central Govt.'!C19+'1.2Local Govt.'!C19</f>
        <v>83577.950141178997</v>
      </c>
      <c r="D19" s="36">
        <f>'1.1Central Govt.'!D19+'1.2Local Govt.'!D19</f>
        <v>95111.044369841999</v>
      </c>
      <c r="E19" s="36">
        <f>'1.1Central Govt.'!E19+'1.2Local Govt.'!E19</f>
        <v>91657.546418919155</v>
      </c>
      <c r="F19" s="36">
        <f>'1.1Central Govt.'!F19+'1.2Local Govt.'!F19</f>
        <v>101585.72057871601</v>
      </c>
      <c r="G19" s="36">
        <f>'1.1Central Govt.'!G19+'1.2Local Govt.'!G19</f>
        <v>96597.343286258241</v>
      </c>
      <c r="H19" s="36">
        <f>'1.1Central Govt.'!H19+'1.2Local Govt.'!H19</f>
        <v>98269.567106251183</v>
      </c>
      <c r="I19" s="36">
        <f>'1.1Central Govt.'!I19+'1.2Local Govt.'!I19</f>
        <v>98115.043145096221</v>
      </c>
      <c r="J19" s="36">
        <f>'1.1Central Govt.'!J19+'1.2Local Govt.'!J19</f>
        <v>106784.33161354144</v>
      </c>
      <c r="L19" s="30"/>
      <c r="M19" s="30"/>
    </row>
    <row r="20" spans="2:13" x14ac:dyDescent="0.35">
      <c r="B20" s="15" t="s">
        <v>13</v>
      </c>
      <c r="C20" s="1">
        <f>'1.1Central Govt.'!C20+'1.2Local Govt.'!C20</f>
        <v>85874.877661704275</v>
      </c>
      <c r="D20" s="1">
        <f>'1.1Central Govt.'!D20+'1.2Local Govt.'!D20</f>
        <v>84999.61160470637</v>
      </c>
      <c r="E20" s="1">
        <f>'1.1Central Govt.'!E20+'1.2Local Govt.'!E20</f>
        <v>91813.463416065119</v>
      </c>
      <c r="F20" s="1">
        <f>'1.1Central Govt.'!F20+'1.2Local Govt.'!F20</f>
        <v>86302.082337415748</v>
      </c>
      <c r="G20" s="1">
        <f>'1.1Central Govt.'!G20+'1.2Local Govt.'!G20</f>
        <v>91389.615478609136</v>
      </c>
      <c r="H20" s="1">
        <f>'1.1Central Govt.'!H20+'1.2Local Govt.'!H20</f>
        <v>94435.120748105022</v>
      </c>
      <c r="I20" s="1">
        <f>'1.1Central Govt.'!I20+'1.2Local Govt.'!I20</f>
        <v>98094.942786913161</v>
      </c>
      <c r="J20" s="1">
        <f>'1.1Central Govt.'!J20+'1.2Local Govt.'!J20</f>
        <v>100432.65556406732</v>
      </c>
      <c r="L20" s="30"/>
      <c r="M20" s="30"/>
    </row>
    <row r="21" spans="2:13" ht="15" x14ac:dyDescent="0.35">
      <c r="B21" s="37" t="s">
        <v>18</v>
      </c>
      <c r="C21" s="36">
        <f>'1.1Central Govt.'!C21+'1.2Local Govt.'!C21</f>
        <v>2470.9471306526329</v>
      </c>
      <c r="D21" s="36">
        <f>'1.1Central Govt.'!D21+'1.2Local Govt.'!D21</f>
        <v>13131.637322992005</v>
      </c>
      <c r="E21" s="36">
        <f>'1.1Central Govt.'!E21+'1.2Local Govt.'!E21</f>
        <v>5906.5889402315834</v>
      </c>
      <c r="F21" s="36">
        <f>'1.1Central Govt.'!F21+'1.2Local Govt.'!F21</f>
        <v>4288.5607252549262</v>
      </c>
      <c r="G21" s="36">
        <f>'1.1Central Govt.'!G21+'1.2Local Govt.'!G21</f>
        <v>3759.6240777699504</v>
      </c>
      <c r="H21" s="36">
        <f>'1.1Central Govt.'!H21+'1.2Local Govt.'!H21</f>
        <v>8506.4672818466297</v>
      </c>
      <c r="I21" s="36">
        <f>'1.1Central Govt.'!I21+'1.2Local Govt.'!I21</f>
        <v>14690.759932152034</v>
      </c>
      <c r="J21" s="36">
        <f>'1.1Central Govt.'!J21+'1.2Local Govt.'!J21</f>
        <v>8238.4501175974547</v>
      </c>
      <c r="L21" s="30"/>
      <c r="M21" s="30"/>
    </row>
    <row r="22" spans="2:13" x14ac:dyDescent="0.35">
      <c r="B22" s="15" t="s">
        <v>14</v>
      </c>
      <c r="C22" s="1">
        <f>'1.1Central Govt.'!C22+'1.2Local Govt.'!C22</f>
        <v>0</v>
      </c>
      <c r="D22" s="1">
        <f>'1.1Central Govt.'!D22+'1.2Local Govt.'!D22</f>
        <v>0</v>
      </c>
      <c r="E22" s="1">
        <f>'1.1Central Govt.'!E22+'1.2Local Govt.'!E22</f>
        <v>0</v>
      </c>
      <c r="F22" s="1">
        <f>'1.1Central Govt.'!F22+'1.2Local Govt.'!F22</f>
        <v>0</v>
      </c>
      <c r="G22" s="1">
        <f>'1.1Central Govt.'!G22+'1.2Local Govt.'!G22</f>
        <v>0</v>
      </c>
      <c r="H22" s="1">
        <f>'1.1Central Govt.'!H22+'1.2Local Govt.'!H22</f>
        <v>0</v>
      </c>
      <c r="I22" s="1">
        <f>'1.1Central Govt.'!I22+'1.2Local Govt.'!I22</f>
        <v>0</v>
      </c>
      <c r="J22" s="1">
        <f>'1.1Central Govt.'!J22+'1.2Local Govt.'!J22</f>
        <v>0</v>
      </c>
      <c r="L22" s="30"/>
      <c r="M22" s="30"/>
    </row>
    <row r="23" spans="2:13" x14ac:dyDescent="0.35">
      <c r="B23" s="15" t="s">
        <v>15</v>
      </c>
      <c r="C23" s="1">
        <f>'1.1Central Govt.'!C23+'1.2Local Govt.'!C23</f>
        <v>0</v>
      </c>
      <c r="D23" s="1">
        <f>'1.1Central Govt.'!D23+'1.2Local Govt.'!D23</f>
        <v>0</v>
      </c>
      <c r="E23" s="1">
        <f>'1.1Central Govt.'!E23+'1.2Local Govt.'!E23</f>
        <v>0</v>
      </c>
      <c r="F23" s="1">
        <f>'1.1Central Govt.'!F23+'1.2Local Govt.'!F23</f>
        <v>0</v>
      </c>
      <c r="G23" s="1">
        <f>'1.1Central Govt.'!G23+'1.2Local Govt.'!G23</f>
        <v>0</v>
      </c>
      <c r="H23" s="1">
        <f>'1.1Central Govt.'!H23+'1.2Local Govt.'!H23</f>
        <v>0</v>
      </c>
      <c r="I23" s="1">
        <f>'1.1Central Govt.'!I23+'1.2Local Govt.'!I23</f>
        <v>0</v>
      </c>
      <c r="J23" s="1">
        <f>'1.1Central Govt.'!J23+'1.2Local Govt.'!J23</f>
        <v>0</v>
      </c>
      <c r="L23" s="30"/>
      <c r="M23" s="30"/>
    </row>
    <row r="24" spans="2:13" x14ac:dyDescent="0.35">
      <c r="B24" s="13" t="s">
        <v>19</v>
      </c>
      <c r="C24" s="14">
        <f t="shared" ref="C24:E24" si="12">C25+C26+C27+C29+C30+C31</f>
        <v>6752248.0970675256</v>
      </c>
      <c r="D24" s="14">
        <f t="shared" si="12"/>
        <v>6912548.8708840245</v>
      </c>
      <c r="E24" s="14">
        <f t="shared" si="12"/>
        <v>7245704.2415836183</v>
      </c>
      <c r="F24" s="14">
        <f>F25+F26+F27+F29+F30+F31</f>
        <v>7175092.1927645057</v>
      </c>
      <c r="G24" s="14">
        <f t="shared" ref="G24" si="13">G25+G26+G27+G29+G30+G31</f>
        <v>7250809.3138221502</v>
      </c>
      <c r="H24" s="14">
        <f>H25+H26+H27+H29+H30+H31</f>
        <v>7328432.6652620221</v>
      </c>
      <c r="I24" s="14">
        <f t="shared" ref="I24" si="14">I25+I26+I27+I29+I30+I31</f>
        <v>7554354.5251762224</v>
      </c>
      <c r="J24" s="14">
        <f t="shared" ref="J24" si="15">J25+J26+J27+J29+J30+J31</f>
        <v>7722693.2592442464</v>
      </c>
      <c r="L24" s="30"/>
      <c r="M24" s="30"/>
    </row>
    <row r="25" spans="2:13" x14ac:dyDescent="0.35">
      <c r="B25" s="15" t="s">
        <v>20</v>
      </c>
      <c r="C25" s="1">
        <f>'1.1Central Govt.'!C25+'1.2Local Govt.'!C25</f>
        <v>0</v>
      </c>
      <c r="D25" s="1">
        <f>'1.1Central Govt.'!D25+'1.2Local Govt.'!D25</f>
        <v>0</v>
      </c>
      <c r="E25" s="1">
        <f>'1.1Central Govt.'!E25+'1.2Local Govt.'!E25</f>
        <v>0</v>
      </c>
      <c r="F25" s="1">
        <f>'1.1Central Govt.'!F25+'1.2Local Govt.'!F25</f>
        <v>0</v>
      </c>
      <c r="G25" s="1">
        <f>'1.1Central Govt.'!G25+'1.2Local Govt.'!G25</f>
        <v>0</v>
      </c>
      <c r="H25" s="1">
        <f>'1.1Central Govt.'!H25+'1.2Local Govt.'!H25</f>
        <v>0</v>
      </c>
      <c r="I25" s="1">
        <f>'1.1Central Govt.'!I25+'1.2Local Govt.'!I25</f>
        <v>0</v>
      </c>
      <c r="J25" s="1">
        <f>'1.1Central Govt.'!J25+'1.2Local Govt.'!J25</f>
        <v>0</v>
      </c>
      <c r="L25" s="30"/>
      <c r="M25" s="30"/>
    </row>
    <row r="26" spans="2:13" x14ac:dyDescent="0.35">
      <c r="B26" s="15" t="s">
        <v>10</v>
      </c>
      <c r="C26" s="1">
        <f>'1.1Central Govt.'!C26+'1.2Local Govt.'!C26</f>
        <v>0</v>
      </c>
      <c r="D26" s="1">
        <f>'1.1Central Govt.'!D26+'1.2Local Govt.'!D26</f>
        <v>0</v>
      </c>
      <c r="E26" s="1">
        <f>'1.1Central Govt.'!E26+'1.2Local Govt.'!E26</f>
        <v>0</v>
      </c>
      <c r="F26" s="1">
        <f>'1.1Central Govt.'!F26+'1.2Local Govt.'!F26</f>
        <v>0</v>
      </c>
      <c r="G26" s="1">
        <f>'1.1Central Govt.'!G26+'1.2Local Govt.'!G26</f>
        <v>0</v>
      </c>
      <c r="H26" s="1">
        <f>'1.1Central Govt.'!H26+'1.2Local Govt.'!H26</f>
        <v>0</v>
      </c>
      <c r="I26" s="1">
        <f>'1.1Central Govt.'!I26+'1.2Local Govt.'!I26</f>
        <v>0</v>
      </c>
      <c r="J26" s="1">
        <f>'1.1Central Govt.'!J26+'1.2Local Govt.'!J26</f>
        <v>0</v>
      </c>
      <c r="L26" s="30"/>
      <c r="M26" s="30"/>
    </row>
    <row r="27" spans="2:13" x14ac:dyDescent="0.35">
      <c r="B27" s="15" t="s">
        <v>11</v>
      </c>
      <c r="C27" s="1">
        <f>'1.1Central Govt.'!C27+'1.2Local Govt.'!C27</f>
        <v>5938046.7705308571</v>
      </c>
      <c r="D27" s="1">
        <f>'1.1Central Govt.'!D27+'1.2Local Govt.'!D27</f>
        <v>6102615.70392433</v>
      </c>
      <c r="E27" s="1">
        <f>'1.1Central Govt.'!E27+'1.2Local Govt.'!E27</f>
        <v>6361787.2340996722</v>
      </c>
      <c r="F27" s="1">
        <f>'1.1Central Govt.'!F27+'1.2Local Govt.'!F27</f>
        <v>6350894.5998308323</v>
      </c>
      <c r="G27" s="1">
        <f>'1.1Central Govt.'!G27+'1.2Local Govt.'!G27</f>
        <v>6397656.3906353284</v>
      </c>
      <c r="H27" s="1">
        <f>'1.1Central Govt.'!H27+'1.2Local Govt.'!H27</f>
        <v>6470982.3832892627</v>
      </c>
      <c r="I27" s="1">
        <f>'1.1Central Govt.'!I27+'1.2Local Govt.'!I27</f>
        <v>6603133.3916918673</v>
      </c>
      <c r="J27" s="1">
        <f>'1.1Central Govt.'!J27+'1.2Local Govt.'!J27</f>
        <v>6794923.132450724</v>
      </c>
      <c r="L27" s="30"/>
      <c r="M27" s="30"/>
    </row>
    <row r="28" spans="2:13" ht="15" x14ac:dyDescent="0.35">
      <c r="B28" s="37" t="s">
        <v>12</v>
      </c>
      <c r="C28" s="36">
        <f>'1.1Central Govt.'!C28+'1.2Local Govt.'!C28</f>
        <v>-671.64575600000001</v>
      </c>
      <c r="D28" s="36">
        <f>'1.1Central Govt.'!D28+'1.2Local Govt.'!D28</f>
        <v>-6335.6675509999995</v>
      </c>
      <c r="E28" s="36">
        <f>'1.1Central Govt.'!E28+'1.2Local Govt.'!E28</f>
        <v>-9185.0552449999996</v>
      </c>
      <c r="F28" s="36">
        <f>'1.1Central Govt.'!F28+'1.2Local Govt.'!F28</f>
        <v>-10773.028058114884</v>
      </c>
      <c r="G28" s="36">
        <f>'1.1Central Govt.'!G28+'1.2Local Govt.'!G28</f>
        <v>-8647.8472170000005</v>
      </c>
      <c r="H28" s="36">
        <f>'1.1Central Govt.'!H28+'1.2Local Govt.'!H28</f>
        <v>-4806.1184160000003</v>
      </c>
      <c r="I28" s="36">
        <f>'1.1Central Govt.'!I28+'1.2Local Govt.'!I28</f>
        <v>-5374.1365340000002</v>
      </c>
      <c r="J28" s="36">
        <f>'1.1Central Govt.'!J28+'1.2Local Govt.'!J28</f>
        <v>-5189.2907510000005</v>
      </c>
      <c r="L28" s="30"/>
      <c r="M28" s="30"/>
    </row>
    <row r="29" spans="2:13" x14ac:dyDescent="0.35">
      <c r="B29" s="15" t="s">
        <v>13</v>
      </c>
      <c r="C29" s="1">
        <f>'1.1Central Govt.'!C29+'1.2Local Govt.'!C29</f>
        <v>814201.32653666881</v>
      </c>
      <c r="D29" s="1">
        <f>'1.1Central Govt.'!D29+'1.2Local Govt.'!D29</f>
        <v>809933.16695969459</v>
      </c>
      <c r="E29" s="1">
        <f>'1.1Central Govt.'!E29+'1.2Local Govt.'!E29</f>
        <v>883917.00748394604</v>
      </c>
      <c r="F29" s="1">
        <f>'1.1Central Govt.'!F29+'1.2Local Govt.'!F29</f>
        <v>824197.59293367376</v>
      </c>
      <c r="G29" s="1">
        <f>'1.1Central Govt.'!G29+'1.2Local Govt.'!G29</f>
        <v>853152.92318682186</v>
      </c>
      <c r="H29" s="1">
        <f>'1.1Central Govt.'!H29+'1.2Local Govt.'!H29</f>
        <v>857450.28197275917</v>
      </c>
      <c r="I29" s="1">
        <f>'1.1Central Govt.'!I29+'1.2Local Govt.'!I29</f>
        <v>951221.13348435529</v>
      </c>
      <c r="J29" s="1">
        <f>'1.1Central Govt.'!J29+'1.2Local Govt.'!J29</f>
        <v>927770.1267935225</v>
      </c>
      <c r="L29" s="30"/>
      <c r="M29" s="30"/>
    </row>
    <row r="30" spans="2:13" x14ac:dyDescent="0.35">
      <c r="B30" s="15" t="s">
        <v>14</v>
      </c>
      <c r="C30" s="1">
        <f>'1.1Central Govt.'!C30+'1.2Local Govt.'!C30</f>
        <v>0</v>
      </c>
      <c r="D30" s="1">
        <f>'1.1Central Govt.'!D30+'1.2Local Govt.'!D30</f>
        <v>0</v>
      </c>
      <c r="E30" s="1">
        <f>'1.1Central Govt.'!E30+'1.2Local Govt.'!E30</f>
        <v>0</v>
      </c>
      <c r="F30" s="1">
        <f>'1.1Central Govt.'!F30+'1.2Local Govt.'!F30</f>
        <v>0</v>
      </c>
      <c r="G30" s="1">
        <f>'1.1Central Govt.'!G30+'1.2Local Govt.'!G30</f>
        <v>0</v>
      </c>
      <c r="H30" s="1">
        <f>'1.1Central Govt.'!H30+'1.2Local Govt.'!H30</f>
        <v>0</v>
      </c>
      <c r="I30" s="1">
        <f>'1.1Central Govt.'!I30+'1.2Local Govt.'!I30</f>
        <v>0</v>
      </c>
      <c r="J30" s="1">
        <f>'1.1Central Govt.'!J30+'1.2Local Govt.'!J30</f>
        <v>0</v>
      </c>
      <c r="L30" s="30"/>
      <c r="M30" s="30"/>
    </row>
    <row r="31" spans="2:13" x14ac:dyDescent="0.35">
      <c r="B31" s="15" t="s">
        <v>15</v>
      </c>
      <c r="C31" s="1">
        <f>'1.1Central Govt.'!C31+'1.2Local Govt.'!C31</f>
        <v>0</v>
      </c>
      <c r="D31" s="1">
        <f>'1.1Central Govt.'!D31+'1.2Local Govt.'!D31</f>
        <v>0</v>
      </c>
      <c r="E31" s="1">
        <f>'1.1Central Govt.'!E31+'1.2Local Govt.'!E31</f>
        <v>0</v>
      </c>
      <c r="F31" s="1">
        <f>'1.1Central Govt.'!F31+'1.2Local Govt.'!F31</f>
        <v>0</v>
      </c>
      <c r="G31" s="1">
        <f>'1.1Central Govt.'!G31+'1.2Local Govt.'!G31</f>
        <v>0</v>
      </c>
      <c r="H31" s="1">
        <f>'1.1Central Govt.'!H31+'1.2Local Govt.'!H31</f>
        <v>0</v>
      </c>
      <c r="I31" s="1">
        <f>'1.1Central Govt.'!I31+'1.2Local Govt.'!I31</f>
        <v>0</v>
      </c>
      <c r="J31" s="1">
        <f>'1.1Central Govt.'!J31+'1.2Local Govt.'!J31</f>
        <v>0</v>
      </c>
      <c r="L31" s="30"/>
      <c r="M31" s="30"/>
    </row>
    <row r="32" spans="2:13" x14ac:dyDescent="0.35">
      <c r="B32" s="13" t="s">
        <v>21</v>
      </c>
      <c r="C32" s="16">
        <f t="shared" ref="C32:E32" si="16">C33+C34+C35+C38+C40+C41</f>
        <v>7245773.0145206396</v>
      </c>
      <c r="D32" s="16">
        <f t="shared" si="16"/>
        <v>7536045.0793680819</v>
      </c>
      <c r="E32" s="16">
        <f t="shared" si="16"/>
        <v>7862927.3956799805</v>
      </c>
      <c r="F32" s="16">
        <f>F33+F34+F35+F38+F40+F41</f>
        <v>7964387.1030699611</v>
      </c>
      <c r="G32" s="16">
        <f t="shared" ref="G32" si="17">G33+G34+G35+G38+G40+G41</f>
        <v>7928906.5886830855</v>
      </c>
      <c r="H32" s="16">
        <f>H33+H34+H35+H38+H40+H41</f>
        <v>7995430.7790649962</v>
      </c>
      <c r="I32" s="16">
        <f>I33+I34+I35+I38+I40+I41</f>
        <v>8273640.301358832</v>
      </c>
      <c r="J32" s="16">
        <f>J33+J34+J35+J38+J40+J41</f>
        <v>8334597.7285071686</v>
      </c>
      <c r="L32" s="30"/>
      <c r="M32" s="30"/>
    </row>
    <row r="33" spans="2:13" x14ac:dyDescent="0.35">
      <c r="B33" s="15" t="s">
        <v>20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L33" s="30"/>
      <c r="M33" s="30"/>
    </row>
    <row r="34" spans="2:13" x14ac:dyDescent="0.35">
      <c r="B34" s="15" t="s">
        <v>10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L34" s="30"/>
      <c r="M34" s="30"/>
    </row>
    <row r="35" spans="2:13" x14ac:dyDescent="0.35">
      <c r="B35" s="15" t="s">
        <v>11</v>
      </c>
      <c r="C35" s="28">
        <f t="shared" ref="C35:E35" si="18">C9+C17+C27</f>
        <v>6301876.8503222661</v>
      </c>
      <c r="D35" s="28">
        <f t="shared" si="18"/>
        <v>6607480.5959103508</v>
      </c>
      <c r="E35" s="28">
        <f t="shared" si="18"/>
        <v>6846893.9532046514</v>
      </c>
      <c r="F35" s="28">
        <f>F9+F17+F27</f>
        <v>7013584.456223554</v>
      </c>
      <c r="G35" s="28">
        <f>G9+G17+G27</f>
        <v>6950099.1810548576</v>
      </c>
      <c r="H35" s="28">
        <f>H9+H17+H27</f>
        <v>7009995.2988082711</v>
      </c>
      <c r="I35" s="28">
        <f>I9+I17+I27</f>
        <v>7181536.4083613725</v>
      </c>
      <c r="J35" s="28">
        <f>J9+J17+J27</f>
        <v>7274949.4921828322</v>
      </c>
      <c r="L35" s="30"/>
      <c r="M35" s="30"/>
    </row>
    <row r="36" spans="2:13" ht="15" x14ac:dyDescent="0.35">
      <c r="B36" s="37" t="s">
        <v>12</v>
      </c>
      <c r="C36" s="33">
        <f t="shared" ref="C36:E36" si="19">C10+C18+C28</f>
        <v>-1087.8255570000001</v>
      </c>
      <c r="D36" s="33">
        <f t="shared" si="19"/>
        <v>-6521.6208099999994</v>
      </c>
      <c r="E36" s="33">
        <f t="shared" si="19"/>
        <v>-9351.9470459999993</v>
      </c>
      <c r="F36" s="33">
        <f>F10+F18+F28</f>
        <v>-11152.690339000001</v>
      </c>
      <c r="G36" s="33">
        <f>G10+G18+G28</f>
        <v>-9035.5706890000001</v>
      </c>
      <c r="H36" s="33">
        <f>H10+H18+H28</f>
        <v>-5579.4450059999999</v>
      </c>
      <c r="I36" s="33">
        <f t="shared" ref="I36:J36" si="20">I10+I18+I28</f>
        <v>-5770.0970139999999</v>
      </c>
      <c r="J36" s="33">
        <f t="shared" si="20"/>
        <v>-6242.889948</v>
      </c>
      <c r="L36" s="30"/>
      <c r="M36" s="30"/>
    </row>
    <row r="37" spans="2:13" ht="15" x14ac:dyDescent="0.35">
      <c r="B37" s="37" t="s">
        <v>18</v>
      </c>
      <c r="C37" s="33">
        <f t="shared" ref="C37:E37" si="21">C19</f>
        <v>83577.950141178997</v>
      </c>
      <c r="D37" s="33">
        <f t="shared" si="21"/>
        <v>95111.044369841999</v>
      </c>
      <c r="E37" s="33">
        <f t="shared" si="21"/>
        <v>91657.546418919155</v>
      </c>
      <c r="F37" s="33">
        <f>F19</f>
        <v>101585.72057871601</v>
      </c>
      <c r="G37" s="33">
        <f>G19</f>
        <v>96597.343286258241</v>
      </c>
      <c r="H37" s="33">
        <f>H19</f>
        <v>98269.567106251183</v>
      </c>
      <c r="I37" s="33">
        <f t="shared" ref="I37:J37" si="22">I19</f>
        <v>98115.043145096221</v>
      </c>
      <c r="J37" s="33">
        <f t="shared" si="22"/>
        <v>106784.33161354144</v>
      </c>
      <c r="L37" s="30"/>
      <c r="M37" s="30"/>
    </row>
    <row r="38" spans="2:13" x14ac:dyDescent="0.35">
      <c r="B38" s="15" t="s">
        <v>13</v>
      </c>
      <c r="C38" s="28">
        <f t="shared" ref="C38:E38" si="23">C11+C20+C29</f>
        <v>900076.20419837313</v>
      </c>
      <c r="D38" s="28">
        <f t="shared" si="23"/>
        <v>894932.77856440097</v>
      </c>
      <c r="E38" s="28">
        <f t="shared" si="23"/>
        <v>975730.47090001113</v>
      </c>
      <c r="F38" s="28">
        <f>F11+F20+F29</f>
        <v>910499.67527108954</v>
      </c>
      <c r="G38" s="28">
        <f>G11+G20+G29</f>
        <v>944542.53866543097</v>
      </c>
      <c r="H38" s="28">
        <f>H11+H20+H29</f>
        <v>951885.40272086416</v>
      </c>
      <c r="I38" s="28">
        <f>I11+I20+I29</f>
        <v>1049316.0762712685</v>
      </c>
      <c r="J38" s="28">
        <f>J11+J20+J29</f>
        <v>1028202.7823575898</v>
      </c>
      <c r="L38" s="30"/>
      <c r="M38" s="30"/>
    </row>
    <row r="39" spans="2:13" ht="15" x14ac:dyDescent="0.35">
      <c r="B39" s="37" t="s">
        <v>18</v>
      </c>
      <c r="C39" s="33">
        <f t="shared" ref="C39:E39" si="24">+C21</f>
        <v>2470.9471306526329</v>
      </c>
      <c r="D39" s="33">
        <f t="shared" si="24"/>
        <v>13131.637322992005</v>
      </c>
      <c r="E39" s="33">
        <f t="shared" si="24"/>
        <v>5906.5889402315834</v>
      </c>
      <c r="F39" s="33">
        <f>+F21</f>
        <v>4288.5607252549262</v>
      </c>
      <c r="G39" s="33">
        <f>+G21</f>
        <v>3759.6240777699504</v>
      </c>
      <c r="H39" s="33">
        <f>+H21</f>
        <v>8506.4672818466297</v>
      </c>
      <c r="I39" s="33">
        <f t="shared" ref="I39:J39" si="25">+I21</f>
        <v>14690.759932152034</v>
      </c>
      <c r="J39" s="33">
        <f t="shared" si="25"/>
        <v>8238.4501175974547</v>
      </c>
      <c r="L39" s="30"/>
      <c r="M39" s="30"/>
    </row>
    <row r="40" spans="2:13" x14ac:dyDescent="0.35">
      <c r="B40" s="15" t="s">
        <v>14</v>
      </c>
      <c r="C40" s="28">
        <f t="shared" ref="C40:I40" si="26">C12+C30+C22</f>
        <v>0</v>
      </c>
      <c r="D40" s="28">
        <f t="shared" si="26"/>
        <v>0</v>
      </c>
      <c r="E40" s="28">
        <f t="shared" si="26"/>
        <v>0</v>
      </c>
      <c r="F40" s="28">
        <f t="shared" si="26"/>
        <v>0</v>
      </c>
      <c r="G40" s="28">
        <f t="shared" si="26"/>
        <v>0</v>
      </c>
      <c r="H40" s="28">
        <f t="shared" si="26"/>
        <v>0</v>
      </c>
      <c r="I40" s="28">
        <f t="shared" si="26"/>
        <v>0</v>
      </c>
      <c r="J40" s="28">
        <f t="shared" ref="J40:J41" si="27">J12+J30+J22</f>
        <v>0</v>
      </c>
      <c r="L40" s="30"/>
      <c r="M40" s="30"/>
    </row>
    <row r="41" spans="2:13" x14ac:dyDescent="0.35">
      <c r="B41" s="15" t="s">
        <v>15</v>
      </c>
      <c r="C41" s="28">
        <f t="shared" ref="C41:I41" si="28">C13+C31+C23</f>
        <v>43819.96</v>
      </c>
      <c r="D41" s="28">
        <f t="shared" si="28"/>
        <v>33631.704893330454</v>
      </c>
      <c r="E41" s="28">
        <f t="shared" si="28"/>
        <v>40302.971575317533</v>
      </c>
      <c r="F41" s="28">
        <f t="shared" si="28"/>
        <v>40302.971575317533</v>
      </c>
      <c r="G41" s="28">
        <f t="shared" si="28"/>
        <v>34264.868962797773</v>
      </c>
      <c r="H41" s="28">
        <f t="shared" si="28"/>
        <v>33550.077535860779</v>
      </c>
      <c r="I41" s="28">
        <f t="shared" si="28"/>
        <v>42787.816726190955</v>
      </c>
      <c r="J41" s="28">
        <f t="shared" si="27"/>
        <v>31445.453966746431</v>
      </c>
      <c r="L41" s="30"/>
      <c r="M41" s="30"/>
    </row>
    <row r="42" spans="2:13" x14ac:dyDescent="0.35">
      <c r="B42" s="8"/>
      <c r="C42" s="19"/>
      <c r="D42" s="19"/>
      <c r="E42" s="19"/>
      <c r="F42" s="19"/>
      <c r="G42" s="19"/>
      <c r="H42" s="19"/>
      <c r="I42" s="19"/>
      <c r="J42" s="19"/>
    </row>
    <row r="43" spans="2:13" x14ac:dyDescent="0.35">
      <c r="B43" s="15"/>
      <c r="C43" s="17"/>
      <c r="D43" s="17"/>
      <c r="E43" s="17"/>
      <c r="F43" s="17"/>
      <c r="G43" s="17"/>
      <c r="H43" s="17"/>
      <c r="I43" s="17"/>
      <c r="J43" s="17"/>
    </row>
    <row r="44" spans="2:13" x14ac:dyDescent="0.35">
      <c r="B44" s="18" t="s">
        <v>22</v>
      </c>
      <c r="C44" s="17">
        <f t="shared" ref="C44:E44" si="29">C45+C46</f>
        <v>7245773.0145206414</v>
      </c>
      <c r="D44" s="17">
        <f t="shared" si="29"/>
        <v>7536045.0793680847</v>
      </c>
      <c r="E44" s="17">
        <f t="shared" si="29"/>
        <v>7862927.3956799787</v>
      </c>
      <c r="F44" s="17">
        <f>F45+F46</f>
        <v>7964387.1028410029</v>
      </c>
      <c r="G44" s="17">
        <f t="shared" ref="G44:I44" si="30">G45+G46</f>
        <v>7928906.5886830855</v>
      </c>
      <c r="H44" s="17">
        <f t="shared" si="30"/>
        <v>7995430.7790649943</v>
      </c>
      <c r="I44" s="17">
        <f t="shared" si="30"/>
        <v>8273640.301358832</v>
      </c>
      <c r="J44" s="17">
        <f t="shared" ref="J44" si="31">J45+J46</f>
        <v>8334597.7303689979</v>
      </c>
    </row>
    <row r="45" spans="2:13" x14ac:dyDescent="0.35">
      <c r="B45" s="15" t="s">
        <v>23</v>
      </c>
      <c r="C45" s="29">
        <f>'1.1Central Govt.'!C44+'1.2Local Govt.'!C44</f>
        <v>5091206.5870162928</v>
      </c>
      <c r="D45" s="29">
        <f>'1.1Central Govt.'!D44+'1.2Local Govt.'!D44</f>
        <v>5333866.6325601963</v>
      </c>
      <c r="E45" s="29">
        <f>'1.1Central Govt.'!E44+'1.2Local Govt.'!E44</f>
        <v>5560230.7559859464</v>
      </c>
      <c r="F45" s="29">
        <f>'1.1Central Govt.'!F44+'1.2Local Govt.'!F44</f>
        <v>5765404.618419176</v>
      </c>
      <c r="G45" s="29">
        <f>'1.1Central Govt.'!G44+'1.2Local Govt.'!G44</f>
        <v>5736100.4638830014</v>
      </c>
      <c r="H45" s="29">
        <f>'1.1Central Govt.'!H44+'1.2Local Govt.'!H44</f>
        <v>5766131.0063697845</v>
      </c>
      <c r="I45" s="29">
        <f>'1.1Central Govt.'!I44+'1.2Local Govt.'!I44</f>
        <v>5927631.5761109805</v>
      </c>
      <c r="J45" s="29">
        <f>'1.1Central Govt.'!J44+'1.2Local Govt.'!J44</f>
        <v>5981257.3117865957</v>
      </c>
      <c r="L45" s="30"/>
      <c r="M45" s="30"/>
    </row>
    <row r="46" spans="2:13" x14ac:dyDescent="0.35">
      <c r="B46" s="15" t="s">
        <v>24</v>
      </c>
      <c r="C46" s="29">
        <f>'1.1Central Govt.'!C45+'1.2Local Govt.'!C45</f>
        <v>2154566.4275043486</v>
      </c>
      <c r="D46" s="29">
        <f>'1.1Central Govt.'!D45+'1.2Local Govt.'!D45</f>
        <v>2202178.4468078883</v>
      </c>
      <c r="E46" s="29">
        <f>'1.1Central Govt.'!E45+'1.2Local Govt.'!E45</f>
        <v>2302696.6396940318</v>
      </c>
      <c r="F46" s="29">
        <f>'1.1Central Govt.'!F45+'1.2Local Govt.'!F45</f>
        <v>2198982.4844218264</v>
      </c>
      <c r="G46" s="29">
        <f>'1.1Central Govt.'!G45+'1.2Local Govt.'!G45</f>
        <v>2192806.1248000842</v>
      </c>
      <c r="H46" s="29">
        <f>'1.1Central Govt.'!H45+'1.2Local Govt.'!H45</f>
        <v>2229299.7726952103</v>
      </c>
      <c r="I46" s="29">
        <f>'1.1Central Govt.'!I45+'1.2Local Govt.'!I45</f>
        <v>2346008.725247852</v>
      </c>
      <c r="J46" s="29">
        <f>'1.1Central Govt.'!J45+'1.2Local Govt.'!J45</f>
        <v>2353340.4185824026</v>
      </c>
      <c r="L46" s="30"/>
      <c r="M46" s="30"/>
    </row>
    <row r="47" spans="2:13" x14ac:dyDescent="0.35">
      <c r="B47" s="15"/>
      <c r="C47" s="17"/>
      <c r="D47" s="17"/>
      <c r="E47" s="17"/>
      <c r="F47" s="17"/>
      <c r="G47" s="17"/>
      <c r="H47" s="17"/>
      <c r="I47" s="17"/>
      <c r="J47" s="17"/>
    </row>
    <row r="48" spans="2:13" x14ac:dyDescent="0.35">
      <c r="B48" s="11" t="s">
        <v>25</v>
      </c>
      <c r="C48" s="17">
        <f t="shared" ref="C48:I48" si="32">C49+C50</f>
        <v>7245773.0145206414</v>
      </c>
      <c r="D48" s="17">
        <f t="shared" si="32"/>
        <v>7536045.0793680847</v>
      </c>
      <c r="E48" s="17">
        <f t="shared" si="32"/>
        <v>7862927.3956799787</v>
      </c>
      <c r="F48" s="17">
        <f t="shared" si="32"/>
        <v>7964387.1028410029</v>
      </c>
      <c r="G48" s="17">
        <f t="shared" si="32"/>
        <v>7928906.5886830855</v>
      </c>
      <c r="H48" s="17">
        <f t="shared" si="32"/>
        <v>7995430.7790649906</v>
      </c>
      <c r="I48" s="17">
        <f t="shared" si="32"/>
        <v>8273640.301358832</v>
      </c>
      <c r="J48" s="17">
        <f t="shared" ref="J48" si="33">J49+J50</f>
        <v>8334597.7303689979</v>
      </c>
    </row>
    <row r="49" spans="2:21" x14ac:dyDescent="0.35">
      <c r="B49" s="15" t="s">
        <v>26</v>
      </c>
      <c r="C49" s="29">
        <f>'1.1Central Govt.'!C48+'1.2Local Govt.'!C48</f>
        <v>4418736.8653216613</v>
      </c>
      <c r="D49" s="29">
        <f>'1.1Central Govt.'!D48+'1.2Local Govt.'!D48</f>
        <v>4719364.9992293539</v>
      </c>
      <c r="E49" s="29">
        <f>'1.1Central Govt.'!E48+'1.2Local Govt.'!E48</f>
        <v>4914704.0173430564</v>
      </c>
      <c r="F49" s="29">
        <f>'1.1Central Govt.'!F48+'1.2Local Govt.'!F48</f>
        <v>5058608.4802341163</v>
      </c>
      <c r="G49" s="29">
        <f>'1.1Central Govt.'!G48+'1.2Local Govt.'!G48</f>
        <v>4995630.8481311221</v>
      </c>
      <c r="H49" s="29">
        <f>'1.1Central Govt.'!H48+'1.2Local Govt.'!H48</f>
        <v>5052932.5214831606</v>
      </c>
      <c r="I49" s="29">
        <f>'1.1Central Govt.'!I48+'1.2Local Govt.'!I48</f>
        <v>5206283.9576347619</v>
      </c>
      <c r="J49" s="29">
        <f>'1.1Central Govt.'!J48+'1.2Local Govt.'!J48</f>
        <v>5283116.1649079565</v>
      </c>
      <c r="L49" s="30"/>
      <c r="M49" s="30"/>
    </row>
    <row r="50" spans="2:21" x14ac:dyDescent="0.35">
      <c r="B50" s="15" t="s">
        <v>27</v>
      </c>
      <c r="C50" s="29">
        <f>'1.1Central Govt.'!C49+'1.2Local Govt.'!C49</f>
        <v>2827036.1491989796</v>
      </c>
      <c r="D50" s="29">
        <f>'1.1Central Govt.'!D49+'1.2Local Govt.'!D49</f>
        <v>2816680.0801387308</v>
      </c>
      <c r="E50" s="29">
        <f>'1.1Central Govt.'!E49+'1.2Local Govt.'!E49</f>
        <v>2948223.3783369218</v>
      </c>
      <c r="F50" s="29">
        <f>'1.1Central Govt.'!F49+'1.2Local Govt.'!F49</f>
        <v>2905778.6226068866</v>
      </c>
      <c r="G50" s="29">
        <f>'1.1Central Govt.'!G49+'1.2Local Govt.'!G49</f>
        <v>2933275.7405519639</v>
      </c>
      <c r="H50" s="29">
        <f>'1.1Central Govt.'!H49+'1.2Local Govt.'!H49</f>
        <v>2942498.2575818305</v>
      </c>
      <c r="I50" s="29">
        <f>'1.1Central Govt.'!I49+'1.2Local Govt.'!I49</f>
        <v>3067356.3437240697</v>
      </c>
      <c r="J50" s="29">
        <f>'1.1Central Govt.'!J49+'1.2Local Govt.'!J49</f>
        <v>3051481.5654610414</v>
      </c>
      <c r="L50" s="30"/>
      <c r="M50" s="30"/>
    </row>
    <row r="51" spans="2:21" x14ac:dyDescent="0.35">
      <c r="B51" s="8"/>
      <c r="C51" s="19"/>
      <c r="D51" s="19"/>
      <c r="E51" s="19"/>
      <c r="F51" s="19"/>
      <c r="G51" s="19"/>
      <c r="H51" s="19"/>
      <c r="I51" s="19"/>
      <c r="J51" s="19"/>
    </row>
    <row r="52" spans="2:21" x14ac:dyDescent="0.35">
      <c r="B52" s="20"/>
      <c r="C52" s="21"/>
      <c r="D52" s="21"/>
      <c r="E52" s="21"/>
      <c r="F52" s="21"/>
      <c r="G52" s="21"/>
      <c r="H52" s="12"/>
      <c r="I52" s="12"/>
      <c r="J52" s="12"/>
    </row>
    <row r="53" spans="2:21" x14ac:dyDescent="0.35">
      <c r="B53" s="11" t="s">
        <v>28</v>
      </c>
      <c r="C53" s="22"/>
      <c r="D53" s="22"/>
      <c r="E53" s="22"/>
      <c r="F53" s="22"/>
      <c r="G53" s="21"/>
      <c r="H53" s="12"/>
      <c r="I53" s="12"/>
      <c r="J53" s="12"/>
    </row>
    <row r="54" spans="2:21" x14ac:dyDescent="0.35">
      <c r="B54" s="20" t="s">
        <v>29</v>
      </c>
      <c r="C54" s="34">
        <f>C36</f>
        <v>-1087.8255570000001</v>
      </c>
      <c r="D54" s="34">
        <f t="shared" ref="D54:E54" si="34">D36</f>
        <v>-6521.6208099999994</v>
      </c>
      <c r="E54" s="34">
        <f t="shared" si="34"/>
        <v>-9351.9470459999993</v>
      </c>
      <c r="F54" s="34">
        <f>F36</f>
        <v>-11152.690339000001</v>
      </c>
      <c r="G54" s="34">
        <f t="shared" ref="G54:I54" si="35">G36</f>
        <v>-9035.5706890000001</v>
      </c>
      <c r="H54" s="34">
        <f t="shared" si="35"/>
        <v>-5579.4450059999999</v>
      </c>
      <c r="I54" s="34">
        <f t="shared" si="35"/>
        <v>-5770.0970139999999</v>
      </c>
      <c r="J54" s="34">
        <f t="shared" ref="J54" si="36">J36</f>
        <v>-6242.889948</v>
      </c>
    </row>
    <row r="55" spans="2:21" x14ac:dyDescent="0.35">
      <c r="B55" s="20" t="s">
        <v>30</v>
      </c>
      <c r="C55" s="34">
        <f t="shared" ref="C55:E55" si="37">C37+C39</f>
        <v>86048.897271831636</v>
      </c>
      <c r="D55" s="34">
        <f t="shared" si="37"/>
        <v>108242.681692834</v>
      </c>
      <c r="E55" s="34">
        <f t="shared" si="37"/>
        <v>97564.135359150736</v>
      </c>
      <c r="F55" s="34">
        <f>F37+F39</f>
        <v>105874.28130397093</v>
      </c>
      <c r="G55" s="34">
        <f t="shared" ref="G55:I55" si="38">G37+G39</f>
        <v>100356.9673640282</v>
      </c>
      <c r="H55" s="34">
        <f t="shared" si="38"/>
        <v>106776.03438809782</v>
      </c>
      <c r="I55" s="34">
        <f t="shared" si="38"/>
        <v>112805.80307724826</v>
      </c>
      <c r="J55" s="34">
        <f t="shared" ref="J55" si="39">J37+J39</f>
        <v>115022.78173113889</v>
      </c>
    </row>
    <row r="56" spans="2:21" x14ac:dyDescent="0.35">
      <c r="B56" s="20"/>
      <c r="C56" s="20"/>
      <c r="D56" s="20"/>
      <c r="E56" s="20"/>
      <c r="F56" s="20"/>
      <c r="G56" s="23"/>
      <c r="H56" s="23"/>
      <c r="I56" s="24"/>
      <c r="J56" s="24"/>
    </row>
    <row r="57" spans="2:21" s="43" customFormat="1" hidden="1" x14ac:dyDescent="0.35">
      <c r="B57" s="42" t="s">
        <v>31</v>
      </c>
      <c r="C57" s="45">
        <f t="shared" ref="C57:F57" si="40">(C45+C46)-C32</f>
        <v>0</v>
      </c>
      <c r="D57" s="45">
        <f t="shared" si="40"/>
        <v>0</v>
      </c>
      <c r="E57" s="45">
        <f t="shared" si="40"/>
        <v>0</v>
      </c>
      <c r="F57" s="45">
        <f t="shared" si="40"/>
        <v>-2.2895820438861847E-4</v>
      </c>
      <c r="G57" s="45">
        <f>(G45+G46)-G32</f>
        <v>0</v>
      </c>
      <c r="H57" s="45">
        <f t="shared" ref="H57:J57" si="41">(H45+H46)-H32</f>
        <v>0</v>
      </c>
      <c r="I57" s="45">
        <f t="shared" si="41"/>
        <v>0</v>
      </c>
      <c r="J57" s="45">
        <f t="shared" si="41"/>
        <v>1.8618293106555939E-3</v>
      </c>
      <c r="K57" s="46"/>
    </row>
    <row r="58" spans="2:21" s="43" customFormat="1" hidden="1" x14ac:dyDescent="0.35">
      <c r="B58" s="42" t="s">
        <v>32</v>
      </c>
      <c r="C58" s="45">
        <f t="shared" ref="C58:F58" si="42">(C46+C45)-C32</f>
        <v>0</v>
      </c>
      <c r="D58" s="45">
        <f t="shared" si="42"/>
        <v>0</v>
      </c>
      <c r="E58" s="45">
        <f t="shared" si="42"/>
        <v>0</v>
      </c>
      <c r="F58" s="45">
        <f t="shared" si="42"/>
        <v>-2.2895820438861847E-4</v>
      </c>
      <c r="G58" s="45">
        <f>(G46+G45)-G32</f>
        <v>0</v>
      </c>
      <c r="H58" s="45">
        <f t="shared" ref="H58:J58" si="43">(H46+H45)-H32</f>
        <v>0</v>
      </c>
      <c r="I58" s="45">
        <f t="shared" si="43"/>
        <v>0</v>
      </c>
      <c r="J58" s="45">
        <f t="shared" si="43"/>
        <v>1.8618293106555939E-3</v>
      </c>
      <c r="K58" s="46"/>
    </row>
    <row r="59" spans="2:21" s="43" customFormat="1" hidden="1" x14ac:dyDescent="0.35">
      <c r="B59" s="44"/>
      <c r="C59" s="44"/>
      <c r="D59" s="44"/>
      <c r="E59" s="44"/>
      <c r="F59" s="44"/>
      <c r="G59" s="44"/>
      <c r="H59" s="44"/>
      <c r="I59" s="44"/>
      <c r="J59" s="44"/>
      <c r="K59" s="46"/>
    </row>
    <row r="60" spans="2:21" x14ac:dyDescent="0.35">
      <c r="B60" s="35" t="s">
        <v>33</v>
      </c>
      <c r="C60" s="35"/>
      <c r="D60" s="35"/>
      <c r="E60" s="35"/>
      <c r="F60" s="3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2:21" x14ac:dyDescent="0.35">
      <c r="B61" s="35" t="s">
        <v>34</v>
      </c>
      <c r="C61" s="35"/>
      <c r="D61" s="35"/>
      <c r="E61" s="35"/>
      <c r="F61" s="35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2:21" ht="14.5" customHeight="1" x14ac:dyDescent="0.35">
      <c r="B62" s="56" t="s">
        <v>35</v>
      </c>
      <c r="C62" s="56"/>
      <c r="D62" s="56"/>
      <c r="E62" s="56"/>
      <c r="F62" s="56"/>
      <c r="G62" s="56"/>
      <c r="H62" s="56"/>
      <c r="I62" s="56"/>
      <c r="J62" s="56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</row>
    <row r="65" spans="3:10" x14ac:dyDescent="0.35">
      <c r="C65" s="24"/>
      <c r="D65" s="24"/>
      <c r="E65" s="24"/>
      <c r="F65" s="24"/>
      <c r="G65" s="24"/>
      <c r="H65" s="24"/>
      <c r="I65" s="24"/>
      <c r="J65" s="24"/>
    </row>
    <row r="66" spans="3:10" x14ac:dyDescent="0.35">
      <c r="C66" s="24"/>
      <c r="D66" s="24"/>
      <c r="E66" s="24"/>
      <c r="F66" s="24"/>
      <c r="G66" s="24"/>
      <c r="H66" s="24"/>
      <c r="I66" s="24"/>
      <c r="J66" s="24"/>
    </row>
    <row r="68" spans="3:10" x14ac:dyDescent="0.35">
      <c r="C68" s="24"/>
      <c r="D68" s="24"/>
      <c r="E68" s="24"/>
      <c r="F68" s="24"/>
      <c r="G68" s="24"/>
      <c r="H68" s="24"/>
      <c r="I68" s="24"/>
      <c r="J68" s="24"/>
    </row>
    <row r="69" spans="3:10" x14ac:dyDescent="0.35">
      <c r="C69" s="24"/>
      <c r="D69" s="24"/>
      <c r="E69" s="24"/>
      <c r="F69" s="24"/>
      <c r="G69" s="24"/>
      <c r="H69" s="24"/>
      <c r="I69" s="24"/>
      <c r="J69" s="24"/>
    </row>
    <row r="71" spans="3:10" x14ac:dyDescent="0.35">
      <c r="C71" s="40"/>
      <c r="D71" s="40"/>
      <c r="E71" s="40"/>
      <c r="F71" s="40"/>
      <c r="G71" s="40"/>
      <c r="H71" s="40"/>
      <c r="I71" s="40"/>
      <c r="J71" s="40"/>
    </row>
    <row r="72" spans="3:10" x14ac:dyDescent="0.35">
      <c r="C72" s="40"/>
      <c r="D72" s="40"/>
      <c r="E72" s="40"/>
      <c r="F72" s="40"/>
      <c r="G72" s="40"/>
      <c r="H72" s="40"/>
      <c r="I72" s="40"/>
      <c r="J72" s="40"/>
    </row>
    <row r="74" spans="3:10" x14ac:dyDescent="0.35">
      <c r="C74" s="40"/>
      <c r="D74" s="40"/>
      <c r="E74" s="40"/>
      <c r="F74" s="40"/>
      <c r="G74" s="40"/>
      <c r="H74" s="40"/>
      <c r="I74" s="40"/>
      <c r="J74" s="40"/>
    </row>
    <row r="75" spans="3:10" x14ac:dyDescent="0.35">
      <c r="C75" s="40"/>
      <c r="D75" s="40"/>
      <c r="E75" s="40"/>
      <c r="F75" s="40"/>
      <c r="G75" s="40"/>
      <c r="H75" s="40"/>
      <c r="I75" s="40"/>
      <c r="J75" s="40"/>
    </row>
    <row r="77" spans="3:10" x14ac:dyDescent="0.35">
      <c r="C77" s="40"/>
      <c r="D77" s="40"/>
      <c r="E77" s="40"/>
      <c r="F77" s="40"/>
      <c r="G77" s="40"/>
      <c r="H77" s="40"/>
      <c r="I77" s="40"/>
      <c r="J77" s="40"/>
    </row>
  </sheetData>
  <mergeCells count="1">
    <mergeCell ref="B62:J62"/>
  </mergeCells>
  <pageMargins left="0.7" right="0.7" top="0.75" bottom="0.75" header="0.3" footer="0.3"/>
  <pageSetup orientation="portrait" r:id="rId1"/>
  <ignoredErrors>
    <ignoredError sqref="J9:J13 G56:J58 J54:J55 J16:J23 J25:J31 J42:J43 J51:J53 J47 J45:J46 J49:J50 J33:J37 J3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65"/>
  <sheetViews>
    <sheetView topLeftCell="C1" zoomScaleNormal="100" workbookViewId="0">
      <selection activeCell="M2" sqref="M2"/>
    </sheetView>
  </sheetViews>
  <sheetFormatPr defaultColWidth="9.1796875" defaultRowHeight="14.5" x14ac:dyDescent="0.35"/>
  <cols>
    <col min="1" max="1" width="1.453125" style="6" customWidth="1"/>
    <col min="2" max="2" width="54.7265625" style="2" customWidth="1"/>
    <col min="3" max="10" width="15.7265625" style="2" customWidth="1"/>
    <col min="11" max="16384" width="9.1796875" style="6"/>
  </cols>
  <sheetData>
    <row r="1" spans="2:10" x14ac:dyDescent="0.35">
      <c r="G1" s="3"/>
      <c r="H1" s="3"/>
      <c r="I1" s="4" t="s">
        <v>0</v>
      </c>
      <c r="J1" s="5" t="s">
        <v>1</v>
      </c>
    </row>
    <row r="2" spans="2:10" x14ac:dyDescent="0.35">
      <c r="B2" s="7" t="s">
        <v>36</v>
      </c>
      <c r="C2" s="7"/>
      <c r="D2" s="7"/>
      <c r="E2" s="7"/>
      <c r="F2" s="7"/>
      <c r="G2" s="3"/>
      <c r="H2" s="3"/>
      <c r="I2" s="4" t="s">
        <v>3</v>
      </c>
      <c r="J2" s="5" t="str">
        <f>'1. General Govt'!J2</f>
        <v>Q1 2024</v>
      </c>
    </row>
    <row r="3" spans="2:10" x14ac:dyDescent="0.35">
      <c r="B3" s="8" t="s">
        <v>4</v>
      </c>
      <c r="C3" s="20"/>
      <c r="D3" s="20"/>
      <c r="E3" s="20"/>
      <c r="F3" s="20"/>
      <c r="G3" s="3"/>
      <c r="H3" s="3"/>
      <c r="I3" s="4" t="s">
        <v>5</v>
      </c>
      <c r="J3" s="5" t="s">
        <v>6</v>
      </c>
    </row>
    <row r="4" spans="2:10" x14ac:dyDescent="0.35">
      <c r="B4" s="8"/>
      <c r="C4" s="9" t="s">
        <v>37</v>
      </c>
      <c r="D4" s="9" t="s">
        <v>42</v>
      </c>
      <c r="E4" s="9" t="s">
        <v>52</v>
      </c>
      <c r="F4" s="9" t="s">
        <v>55</v>
      </c>
      <c r="G4" s="9" t="s">
        <v>54</v>
      </c>
      <c r="H4" s="9" t="s">
        <v>57</v>
      </c>
      <c r="I4" s="9" t="s">
        <v>61</v>
      </c>
      <c r="J4" s="9" t="s">
        <v>65</v>
      </c>
    </row>
    <row r="5" spans="2:10" x14ac:dyDescent="0.35">
      <c r="B5" s="7" t="s">
        <v>38</v>
      </c>
      <c r="C5" s="7"/>
      <c r="D5" s="7"/>
      <c r="E5" s="10"/>
      <c r="F5" s="10"/>
      <c r="G5" s="10"/>
      <c r="H5" s="10"/>
      <c r="I5" s="10"/>
      <c r="J5" s="10"/>
    </row>
    <row r="6" spans="2:10" x14ac:dyDescent="0.35">
      <c r="B6" s="11" t="s">
        <v>8</v>
      </c>
      <c r="C6" s="11"/>
      <c r="D6" s="11"/>
      <c r="E6" s="12"/>
      <c r="F6" s="12"/>
      <c r="G6" s="12"/>
      <c r="H6" s="12"/>
      <c r="I6" s="12"/>
      <c r="J6" s="12"/>
    </row>
    <row r="7" spans="2:10" x14ac:dyDescent="0.35">
      <c r="B7" s="13" t="s">
        <v>9</v>
      </c>
      <c r="C7" s="14">
        <f t="shared" ref="C7:F7" si="0">SUM(C8:C9)+SUM(C11:C13)</f>
        <v>57485</v>
      </c>
      <c r="D7" s="14">
        <f t="shared" si="0"/>
        <v>54288</v>
      </c>
      <c r="E7" s="14">
        <f t="shared" si="0"/>
        <v>49028</v>
      </c>
      <c r="F7" s="14">
        <f t="shared" si="0"/>
        <v>51755</v>
      </c>
      <c r="G7" s="14">
        <f t="shared" ref="G7" si="1">SUM(G8:G9)+SUM(G11:G13)</f>
        <v>41830</v>
      </c>
      <c r="H7" s="14">
        <f t="shared" ref="H7" si="2">SUM(H8:H9)+SUM(H11:H13)</f>
        <v>31850</v>
      </c>
      <c r="I7" s="14">
        <f t="shared" ref="I7:J7" si="3">SUM(I8:I9)+SUM(I11:I13)</f>
        <v>31412</v>
      </c>
      <c r="J7" s="14">
        <f t="shared" si="3"/>
        <v>38660</v>
      </c>
    </row>
    <row r="8" spans="2:10" x14ac:dyDescent="0.35">
      <c r="B8" s="15" t="s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2:10" x14ac:dyDescent="0.35">
      <c r="B9" s="15" t="s">
        <v>11</v>
      </c>
      <c r="C9" s="1">
        <v>57485</v>
      </c>
      <c r="D9" s="1">
        <v>54288</v>
      </c>
      <c r="E9" s="1">
        <v>49028</v>
      </c>
      <c r="F9" s="1">
        <v>51755</v>
      </c>
      <c r="G9" s="1">
        <v>41830</v>
      </c>
      <c r="H9" s="1">
        <v>31850</v>
      </c>
      <c r="I9" s="1">
        <v>31412</v>
      </c>
      <c r="J9" s="1">
        <v>38660</v>
      </c>
    </row>
    <row r="10" spans="2:10" ht="15" x14ac:dyDescent="0.35">
      <c r="B10" s="37" t="s">
        <v>12</v>
      </c>
      <c r="C10" s="32">
        <v>-612.35911599999997</v>
      </c>
      <c r="D10" s="32">
        <v>-720.98763899999994</v>
      </c>
      <c r="E10" s="32">
        <v>-548.37399900000003</v>
      </c>
      <c r="F10" s="32">
        <v>-1021.136355</v>
      </c>
      <c r="G10" s="32">
        <v>-870.90487900000005</v>
      </c>
      <c r="H10" s="32">
        <v>-612.26369999999997</v>
      </c>
      <c r="I10" s="32">
        <v>-467.65058499999998</v>
      </c>
      <c r="J10" s="32">
        <v>-1056.67419</v>
      </c>
    </row>
    <row r="11" spans="2:10" x14ac:dyDescent="0.35">
      <c r="B11" s="15" t="s">
        <v>13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2:10" x14ac:dyDescent="0.35">
      <c r="B12" s="15" t="s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2:10" x14ac:dyDescent="0.35">
      <c r="B13" s="15" t="s">
        <v>15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</row>
    <row r="14" spans="2:10" x14ac:dyDescent="0.35">
      <c r="B14" s="13" t="s">
        <v>16</v>
      </c>
      <c r="C14" s="14">
        <f t="shared" ref="C14:H14" si="4">C15+C24</f>
        <v>7105061.9146584384</v>
      </c>
      <c r="D14" s="14">
        <f t="shared" si="4"/>
        <v>7406240.3492762307</v>
      </c>
      <c r="E14" s="14">
        <f t="shared" si="4"/>
        <v>7727708.8489135886</v>
      </c>
      <c r="F14" s="14">
        <f t="shared" si="4"/>
        <v>7827311.3072431143</v>
      </c>
      <c r="G14" s="14">
        <f t="shared" si="4"/>
        <v>7808812.42454297</v>
      </c>
      <c r="H14" s="14">
        <f t="shared" si="4"/>
        <v>7887769.6114695314</v>
      </c>
      <c r="I14" s="14">
        <f t="shared" ref="I14:J14" si="5">I15+I24</f>
        <v>8159786.6497236537</v>
      </c>
      <c r="J14" s="14">
        <f t="shared" si="5"/>
        <v>8223439.2775647473</v>
      </c>
    </row>
    <row r="15" spans="2:10" x14ac:dyDescent="0.35">
      <c r="B15" s="13" t="s">
        <v>17</v>
      </c>
      <c r="C15" s="14">
        <f t="shared" ref="C15:H15" si="6">SUM(C16:C17)+SUM(C22:C23)+C20</f>
        <v>388617.77947597206</v>
      </c>
      <c r="D15" s="14">
        <f t="shared" si="6"/>
        <v>531370.95474090555</v>
      </c>
      <c r="E15" s="14">
        <f t="shared" si="6"/>
        <v>524941.66649379698</v>
      </c>
      <c r="F15" s="14">
        <f t="shared" si="6"/>
        <v>695156.17364243418</v>
      </c>
      <c r="G15" s="14">
        <f t="shared" si="6"/>
        <v>596248.36125856149</v>
      </c>
      <c r="H15" s="14">
        <f t="shared" si="6"/>
        <v>596945.34928883472</v>
      </c>
      <c r="I15" s="14">
        <f t="shared" ref="I15:J15" si="7">SUM(I16:I17)+SUM(I22:I23)+I20</f>
        <v>638823.90608747117</v>
      </c>
      <c r="J15" s="14">
        <f t="shared" si="7"/>
        <v>538188.14838845236</v>
      </c>
    </row>
    <row r="16" spans="2:10" x14ac:dyDescent="0.35">
      <c r="B16" s="15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2:10" x14ac:dyDescent="0.35">
      <c r="B17" s="15" t="s">
        <v>11</v>
      </c>
      <c r="C17" s="1">
        <v>306345.07979140902</v>
      </c>
      <c r="D17" s="1">
        <v>450576.89198602096</v>
      </c>
      <c r="E17" s="1">
        <v>436078.71910497901</v>
      </c>
      <c r="F17" s="1">
        <v>610934.85639272199</v>
      </c>
      <c r="G17" s="1">
        <v>510612.79041952902</v>
      </c>
      <c r="H17" s="1">
        <v>507162.91551900801</v>
      </c>
      <c r="I17" s="1">
        <v>546991.01666950504</v>
      </c>
      <c r="J17" s="1">
        <v>441366.35973210802</v>
      </c>
    </row>
    <row r="18" spans="2:10" ht="15" x14ac:dyDescent="0.35">
      <c r="B18" s="37" t="s">
        <v>12</v>
      </c>
      <c r="C18" s="32">
        <v>196.179315</v>
      </c>
      <c r="D18" s="32">
        <v>535.03438000000006</v>
      </c>
      <c r="E18" s="32">
        <v>381.48219799999998</v>
      </c>
      <c r="F18" s="32">
        <v>641.47407411488223</v>
      </c>
      <c r="G18" s="32">
        <v>483.18140699999998</v>
      </c>
      <c r="H18" s="32">
        <v>-161.06289000000001</v>
      </c>
      <c r="I18" s="32">
        <v>71.690105000000003</v>
      </c>
      <c r="J18" s="32">
        <v>3.0749930000000001</v>
      </c>
    </row>
    <row r="19" spans="2:10" ht="15" x14ac:dyDescent="0.35">
      <c r="B19" s="37" t="s">
        <v>18</v>
      </c>
      <c r="C19" s="32">
        <v>83577.950141178997</v>
      </c>
      <c r="D19" s="32">
        <v>95111.044369841999</v>
      </c>
      <c r="E19" s="32">
        <v>91657.546418919155</v>
      </c>
      <c r="F19" s="32">
        <v>101585.72057871601</v>
      </c>
      <c r="G19" s="32">
        <v>96597.343286258241</v>
      </c>
      <c r="H19" s="32">
        <v>98269.567106251183</v>
      </c>
      <c r="I19" s="32">
        <v>98115.043145096221</v>
      </c>
      <c r="J19" s="32">
        <v>106784.33161354144</v>
      </c>
    </row>
    <row r="20" spans="2:10" x14ac:dyDescent="0.35">
      <c r="B20" s="15" t="s">
        <v>13</v>
      </c>
      <c r="C20" s="1">
        <v>82272.699684563035</v>
      </c>
      <c r="D20" s="1">
        <v>80794.062754884624</v>
      </c>
      <c r="E20" s="1">
        <v>88862.947388817993</v>
      </c>
      <c r="F20" s="1">
        <v>84221.317249712141</v>
      </c>
      <c r="G20" s="1">
        <v>85635.570839032516</v>
      </c>
      <c r="H20" s="1">
        <v>89782.433769826777</v>
      </c>
      <c r="I20" s="1">
        <v>91832.889417966158</v>
      </c>
      <c r="J20" s="1">
        <v>96821.788656344317</v>
      </c>
    </row>
    <row r="21" spans="2:10" ht="15" x14ac:dyDescent="0.35">
      <c r="B21" s="37" t="s">
        <v>18</v>
      </c>
      <c r="C21" s="32">
        <v>2365.0589717458129</v>
      </c>
      <c r="D21" s="32">
        <v>12813.419611267556</v>
      </c>
      <c r="E21" s="32">
        <v>5584.0768058078756</v>
      </c>
      <c r="F21" s="32">
        <v>3966.0485908312185</v>
      </c>
      <c r="G21" s="32">
        <v>3227.7995647905773</v>
      </c>
      <c r="H21" s="32">
        <v>7948.9754247319997</v>
      </c>
      <c r="I21" s="32">
        <v>14421.919967986034</v>
      </c>
      <c r="J21" s="32">
        <v>7751.0274542434545</v>
      </c>
    </row>
    <row r="22" spans="2:10" x14ac:dyDescent="0.35">
      <c r="B22" s="15" t="s">
        <v>14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</row>
    <row r="23" spans="2:10" x14ac:dyDescent="0.35">
      <c r="B23" s="15" t="s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</row>
    <row r="24" spans="2:10" x14ac:dyDescent="0.35">
      <c r="B24" s="13" t="s">
        <v>19</v>
      </c>
      <c r="C24" s="14">
        <f t="shared" ref="C24:H24" si="8">SUM(C25:C27)+SUM(C29:C31)</f>
        <v>6716444.1351824664</v>
      </c>
      <c r="D24" s="14">
        <f t="shared" si="8"/>
        <v>6874869.3945353255</v>
      </c>
      <c r="E24" s="14">
        <f t="shared" si="8"/>
        <v>7202767.1824197918</v>
      </c>
      <c r="F24" s="14">
        <f t="shared" si="8"/>
        <v>7132155.1336006802</v>
      </c>
      <c r="G24" s="14">
        <f t="shared" si="8"/>
        <v>7212564.0632844083</v>
      </c>
      <c r="H24" s="14">
        <f t="shared" si="8"/>
        <v>7290824.2621806962</v>
      </c>
      <c r="I24" s="14">
        <f t="shared" ref="I24:J24" si="9">SUM(I25:I27)+SUM(I29:I31)</f>
        <v>7520962.7436361825</v>
      </c>
      <c r="J24" s="14">
        <f t="shared" si="9"/>
        <v>7685251.1291762954</v>
      </c>
    </row>
    <row r="25" spans="2:10" x14ac:dyDescent="0.35">
      <c r="B25" s="15" t="s">
        <v>20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2:10" x14ac:dyDescent="0.35">
      <c r="B26" s="15" t="s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2:10" x14ac:dyDescent="0.35">
      <c r="B27" s="15" t="s">
        <v>11</v>
      </c>
      <c r="C27" s="1">
        <v>5938046.7705308571</v>
      </c>
      <c r="D27" s="1">
        <v>6102615.70392433</v>
      </c>
      <c r="E27" s="1">
        <v>6361787.2340996722</v>
      </c>
      <c r="F27" s="1">
        <v>6350894.5998308323</v>
      </c>
      <c r="G27" s="1">
        <v>6397656.3906353284</v>
      </c>
      <c r="H27" s="1">
        <v>6470982.3832892627</v>
      </c>
      <c r="I27" s="1">
        <v>6603133.3916918673</v>
      </c>
      <c r="J27" s="1">
        <v>6794923.132450724</v>
      </c>
    </row>
    <row r="28" spans="2:10" ht="15" x14ac:dyDescent="0.35">
      <c r="B28" s="37" t="s">
        <v>12</v>
      </c>
      <c r="C28" s="32">
        <v>-671.64575600000001</v>
      </c>
      <c r="D28" s="32">
        <v>-6335.6675509999995</v>
      </c>
      <c r="E28" s="32">
        <v>-9185.0552449999996</v>
      </c>
      <c r="F28" s="32">
        <v>-10773.028058114884</v>
      </c>
      <c r="G28" s="32">
        <v>-8647.8472170000005</v>
      </c>
      <c r="H28" s="32">
        <v>-4806.1184160000003</v>
      </c>
      <c r="I28" s="32">
        <v>-5374.1365340000002</v>
      </c>
      <c r="J28" s="32">
        <v>-5189.2907510000005</v>
      </c>
    </row>
    <row r="29" spans="2:10" x14ac:dyDescent="0.35">
      <c r="B29" s="15" t="s">
        <v>13</v>
      </c>
      <c r="C29" s="1">
        <v>778397.36465160921</v>
      </c>
      <c r="D29" s="1">
        <v>772253.69061099575</v>
      </c>
      <c r="E29" s="1">
        <v>840979.94832011999</v>
      </c>
      <c r="F29" s="1">
        <v>781260.53376984771</v>
      </c>
      <c r="G29" s="1">
        <v>814907.67264907947</v>
      </c>
      <c r="H29" s="1">
        <v>819841.87889143382</v>
      </c>
      <c r="I29" s="1">
        <v>917829.35194431525</v>
      </c>
      <c r="J29" s="1">
        <v>890327.99672557146</v>
      </c>
    </row>
    <row r="30" spans="2:10" x14ac:dyDescent="0.35">
      <c r="B30" s="15" t="s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</row>
    <row r="31" spans="2:10" x14ac:dyDescent="0.35">
      <c r="B31" s="15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</row>
    <row r="32" spans="2:10" x14ac:dyDescent="0.35">
      <c r="B32" s="13" t="s">
        <v>21</v>
      </c>
      <c r="C32" s="16">
        <f t="shared" ref="C32:F32" si="10">SUM(C33:C35)+C38+SUM(C40:C41)</f>
        <v>7162546.9146584384</v>
      </c>
      <c r="D32" s="16">
        <f t="shared" si="10"/>
        <v>7460528.3492762316</v>
      </c>
      <c r="E32" s="16">
        <f t="shared" si="10"/>
        <v>7776736.8489135895</v>
      </c>
      <c r="F32" s="16">
        <f t="shared" si="10"/>
        <v>7879066.3072431143</v>
      </c>
      <c r="G32" s="16">
        <f t="shared" ref="G32" si="11">SUM(G33:G35)+G38+SUM(G40:G41)</f>
        <v>7850642.4245429691</v>
      </c>
      <c r="H32" s="16">
        <f t="shared" ref="H32" si="12">SUM(H33:H35)+H38+SUM(H40:H41)</f>
        <v>7919619.6114695314</v>
      </c>
      <c r="I32" s="16">
        <f t="shared" ref="I32:J32" si="13">SUM(I33:I35)+I38+SUM(I40:I41)</f>
        <v>8191198.6497236537</v>
      </c>
      <c r="J32" s="16">
        <f t="shared" si="13"/>
        <v>8262099.2775647482</v>
      </c>
    </row>
    <row r="33" spans="2:10" x14ac:dyDescent="0.35">
      <c r="B33" s="15" t="s">
        <v>20</v>
      </c>
      <c r="C33" s="28">
        <f t="shared" ref="C33:H33" si="14">C25</f>
        <v>0</v>
      </c>
      <c r="D33" s="28">
        <f t="shared" si="14"/>
        <v>0</v>
      </c>
      <c r="E33" s="28">
        <f t="shared" si="14"/>
        <v>0</v>
      </c>
      <c r="F33" s="28">
        <f t="shared" si="14"/>
        <v>0</v>
      </c>
      <c r="G33" s="28">
        <f t="shared" si="14"/>
        <v>0</v>
      </c>
      <c r="H33" s="28">
        <f t="shared" si="14"/>
        <v>0</v>
      </c>
      <c r="I33" s="28">
        <f t="shared" ref="I33:J33" si="15">I25</f>
        <v>0</v>
      </c>
      <c r="J33" s="28">
        <f t="shared" si="15"/>
        <v>0</v>
      </c>
    </row>
    <row r="34" spans="2:10" x14ac:dyDescent="0.35">
      <c r="B34" s="15" t="s">
        <v>10</v>
      </c>
      <c r="C34" s="28">
        <f t="shared" ref="C34:H34" si="16">C8+C16+C26</f>
        <v>0</v>
      </c>
      <c r="D34" s="28">
        <f t="shared" si="16"/>
        <v>0</v>
      </c>
      <c r="E34" s="28">
        <f t="shared" si="16"/>
        <v>0</v>
      </c>
      <c r="F34" s="28">
        <f t="shared" si="16"/>
        <v>0</v>
      </c>
      <c r="G34" s="28">
        <f t="shared" si="16"/>
        <v>0</v>
      </c>
      <c r="H34" s="28">
        <f t="shared" si="16"/>
        <v>0</v>
      </c>
      <c r="I34" s="28">
        <f t="shared" ref="I34:J36" si="17">I8+I16+I26</f>
        <v>0</v>
      </c>
      <c r="J34" s="28">
        <f t="shared" si="17"/>
        <v>0</v>
      </c>
    </row>
    <row r="35" spans="2:10" x14ac:dyDescent="0.35">
      <c r="B35" s="15" t="s">
        <v>11</v>
      </c>
      <c r="C35" s="28">
        <f t="shared" ref="C35:H35" si="18">C9+C17+C27</f>
        <v>6301876.8503222661</v>
      </c>
      <c r="D35" s="28">
        <f t="shared" si="18"/>
        <v>6607480.5959103508</v>
      </c>
      <c r="E35" s="28">
        <f t="shared" si="18"/>
        <v>6846893.9532046514</v>
      </c>
      <c r="F35" s="28">
        <f t="shared" si="18"/>
        <v>7013584.456223554</v>
      </c>
      <c r="G35" s="28">
        <f t="shared" si="18"/>
        <v>6950099.1810548576</v>
      </c>
      <c r="H35" s="28">
        <f t="shared" si="18"/>
        <v>7009995.2988082711</v>
      </c>
      <c r="I35" s="28">
        <f t="shared" si="17"/>
        <v>7181536.4083613725</v>
      </c>
      <c r="J35" s="28">
        <f t="shared" si="17"/>
        <v>7274949.4921828322</v>
      </c>
    </row>
    <row r="36" spans="2:10" ht="15" x14ac:dyDescent="0.35">
      <c r="B36" s="37" t="s">
        <v>12</v>
      </c>
      <c r="C36" s="38">
        <f t="shared" ref="C36:H36" si="19">C10+C18+C28</f>
        <v>-1087.8255570000001</v>
      </c>
      <c r="D36" s="38">
        <f t="shared" si="19"/>
        <v>-6521.6208099999994</v>
      </c>
      <c r="E36" s="38">
        <f t="shared" si="19"/>
        <v>-9351.9470459999993</v>
      </c>
      <c r="F36" s="38">
        <f t="shared" si="19"/>
        <v>-11152.690339000001</v>
      </c>
      <c r="G36" s="38">
        <f t="shared" si="19"/>
        <v>-9035.5706890000001</v>
      </c>
      <c r="H36" s="38">
        <f t="shared" si="19"/>
        <v>-5579.4450059999999</v>
      </c>
      <c r="I36" s="38">
        <f t="shared" si="17"/>
        <v>-5770.0970139999999</v>
      </c>
      <c r="J36" s="38">
        <f t="shared" si="17"/>
        <v>-6242.889948</v>
      </c>
    </row>
    <row r="37" spans="2:10" ht="15" x14ac:dyDescent="0.35">
      <c r="B37" s="37" t="s">
        <v>18</v>
      </c>
      <c r="C37" s="38">
        <f t="shared" ref="C37:H37" si="20">C19</f>
        <v>83577.950141178997</v>
      </c>
      <c r="D37" s="38">
        <f t="shared" si="20"/>
        <v>95111.044369841999</v>
      </c>
      <c r="E37" s="38">
        <f t="shared" si="20"/>
        <v>91657.546418919155</v>
      </c>
      <c r="F37" s="38">
        <f t="shared" si="20"/>
        <v>101585.72057871601</v>
      </c>
      <c r="G37" s="38">
        <f t="shared" si="20"/>
        <v>96597.343286258241</v>
      </c>
      <c r="H37" s="38">
        <f t="shared" si="20"/>
        <v>98269.567106251183</v>
      </c>
      <c r="I37" s="38">
        <f t="shared" ref="I37:J37" si="21">I19</f>
        <v>98115.043145096221</v>
      </c>
      <c r="J37" s="38">
        <f t="shared" si="21"/>
        <v>106784.33161354144</v>
      </c>
    </row>
    <row r="38" spans="2:10" x14ac:dyDescent="0.35">
      <c r="B38" s="15" t="s">
        <v>13</v>
      </c>
      <c r="C38" s="28">
        <f t="shared" ref="C38:H38" si="22">C11+C20+C29</f>
        <v>860670.06433617231</v>
      </c>
      <c r="D38" s="28">
        <f t="shared" si="22"/>
        <v>853047.75336588034</v>
      </c>
      <c r="E38" s="28">
        <f t="shared" si="22"/>
        <v>929842.89570893801</v>
      </c>
      <c r="F38" s="28">
        <f t="shared" si="22"/>
        <v>865481.85101955989</v>
      </c>
      <c r="G38" s="28">
        <f t="shared" si="22"/>
        <v>900543.243488112</v>
      </c>
      <c r="H38" s="28">
        <f t="shared" si="22"/>
        <v>909624.3126612606</v>
      </c>
      <c r="I38" s="28">
        <f t="shared" ref="I38:J38" si="23">I11+I20+I29</f>
        <v>1009662.2413622814</v>
      </c>
      <c r="J38" s="28">
        <f t="shared" si="23"/>
        <v>987149.78538191575</v>
      </c>
    </row>
    <row r="39" spans="2:10" ht="15" x14ac:dyDescent="0.35">
      <c r="B39" s="37" t="s">
        <v>18</v>
      </c>
      <c r="C39" s="38">
        <f t="shared" ref="C39:H39" si="24">C21</f>
        <v>2365.0589717458129</v>
      </c>
      <c r="D39" s="38">
        <f t="shared" si="24"/>
        <v>12813.419611267556</v>
      </c>
      <c r="E39" s="38">
        <f t="shared" si="24"/>
        <v>5584.0768058078756</v>
      </c>
      <c r="F39" s="38">
        <f t="shared" si="24"/>
        <v>3966.0485908312185</v>
      </c>
      <c r="G39" s="38">
        <f t="shared" si="24"/>
        <v>3227.7995647905773</v>
      </c>
      <c r="H39" s="38">
        <f t="shared" si="24"/>
        <v>7948.9754247319997</v>
      </c>
      <c r="I39" s="38">
        <f t="shared" ref="I39:J39" si="25">I21</f>
        <v>14421.919967986034</v>
      </c>
      <c r="J39" s="38">
        <f t="shared" si="25"/>
        <v>7751.0274542434545</v>
      </c>
    </row>
    <row r="40" spans="2:10" x14ac:dyDescent="0.35">
      <c r="B40" s="15" t="s">
        <v>14</v>
      </c>
      <c r="C40" s="28">
        <f t="shared" ref="C40:H40" si="26">C12+C22+C30</f>
        <v>0</v>
      </c>
      <c r="D40" s="28">
        <f t="shared" si="26"/>
        <v>0</v>
      </c>
      <c r="E40" s="28">
        <f t="shared" si="26"/>
        <v>0</v>
      </c>
      <c r="F40" s="28">
        <f t="shared" si="26"/>
        <v>0</v>
      </c>
      <c r="G40" s="28">
        <f t="shared" si="26"/>
        <v>0</v>
      </c>
      <c r="H40" s="28">
        <f t="shared" si="26"/>
        <v>0</v>
      </c>
      <c r="I40" s="28">
        <f t="shared" ref="I40:J41" si="27">I12+I22+I30</f>
        <v>0</v>
      </c>
      <c r="J40" s="28">
        <f t="shared" si="27"/>
        <v>0</v>
      </c>
    </row>
    <row r="41" spans="2:10" x14ac:dyDescent="0.35">
      <c r="B41" s="15" t="s">
        <v>15</v>
      </c>
      <c r="C41" s="28">
        <f t="shared" ref="C41:H41" si="28">C13+C23+C31</f>
        <v>0</v>
      </c>
      <c r="D41" s="28">
        <f t="shared" si="28"/>
        <v>0</v>
      </c>
      <c r="E41" s="28">
        <f t="shared" si="28"/>
        <v>0</v>
      </c>
      <c r="F41" s="28">
        <f t="shared" si="28"/>
        <v>0</v>
      </c>
      <c r="G41" s="28">
        <f t="shared" si="28"/>
        <v>0</v>
      </c>
      <c r="H41" s="28">
        <f t="shared" si="28"/>
        <v>0</v>
      </c>
      <c r="I41" s="28">
        <f t="shared" si="27"/>
        <v>0</v>
      </c>
      <c r="J41" s="28">
        <f t="shared" si="27"/>
        <v>0</v>
      </c>
    </row>
    <row r="42" spans="2:10" x14ac:dyDescent="0.35">
      <c r="B42" s="15"/>
      <c r="C42" s="17"/>
      <c r="D42" s="17"/>
      <c r="E42" s="17"/>
      <c r="F42" s="17"/>
      <c r="G42" s="17"/>
      <c r="H42" s="17"/>
      <c r="I42" s="17"/>
      <c r="J42" s="17"/>
    </row>
    <row r="43" spans="2:10" x14ac:dyDescent="0.35">
      <c r="B43" s="18" t="s">
        <v>22</v>
      </c>
      <c r="C43" s="17">
        <f t="shared" ref="C43:H43" si="29">C44+C45</f>
        <v>7162546.9146584403</v>
      </c>
      <c r="D43" s="17">
        <f t="shared" si="29"/>
        <v>7460528.3492762335</v>
      </c>
      <c r="E43" s="17">
        <f t="shared" si="29"/>
        <v>7776736.8489135876</v>
      </c>
      <c r="F43" s="17">
        <f t="shared" si="29"/>
        <v>7879066.3070141561</v>
      </c>
      <c r="G43" s="17">
        <f t="shared" si="29"/>
        <v>7850642.4245429691</v>
      </c>
      <c r="H43" s="17">
        <f t="shared" si="29"/>
        <v>7919619.6114695296</v>
      </c>
      <c r="I43" s="17">
        <f t="shared" ref="I43:J43" si="30">I44+I45</f>
        <v>8191198.6497236546</v>
      </c>
      <c r="J43" s="17">
        <f t="shared" si="30"/>
        <v>8262099.2794265784</v>
      </c>
    </row>
    <row r="44" spans="2:10" x14ac:dyDescent="0.35">
      <c r="B44" s="15" t="s">
        <v>23</v>
      </c>
      <c r="C44" s="29">
        <v>5007980.4871540917</v>
      </c>
      <c r="D44" s="29">
        <v>5258349.9024683451</v>
      </c>
      <c r="E44" s="29">
        <v>5474040.2092195554</v>
      </c>
      <c r="F44" s="29">
        <v>5680083.8225923292</v>
      </c>
      <c r="G44" s="29">
        <v>5657836.2997428849</v>
      </c>
      <c r="H44" s="29">
        <v>5690319.8387743197</v>
      </c>
      <c r="I44" s="29">
        <v>5845189.9244758021</v>
      </c>
      <c r="J44" s="29">
        <v>5908758.8608441753</v>
      </c>
    </row>
    <row r="45" spans="2:10" x14ac:dyDescent="0.35">
      <c r="B45" s="15" t="s">
        <v>24</v>
      </c>
      <c r="C45" s="29">
        <v>2154566.4275043486</v>
      </c>
      <c r="D45" s="29">
        <v>2202178.4468078883</v>
      </c>
      <c r="E45" s="29">
        <v>2302696.6396940318</v>
      </c>
      <c r="F45" s="29">
        <v>2198982.4844218264</v>
      </c>
      <c r="G45" s="29">
        <v>2192806.1248000842</v>
      </c>
      <c r="H45" s="29">
        <v>2229299.7726952103</v>
      </c>
      <c r="I45" s="29">
        <v>2346008.725247852</v>
      </c>
      <c r="J45" s="29">
        <v>2353340.4185824026</v>
      </c>
    </row>
    <row r="46" spans="2:10" x14ac:dyDescent="0.35">
      <c r="B46" s="15"/>
      <c r="C46" s="17"/>
      <c r="D46" s="17"/>
      <c r="E46" s="17"/>
      <c r="F46" s="17"/>
      <c r="G46" s="17"/>
      <c r="H46" s="17"/>
      <c r="I46" s="17"/>
      <c r="J46" s="17"/>
    </row>
    <row r="47" spans="2:10" x14ac:dyDescent="0.35">
      <c r="B47" s="11" t="s">
        <v>25</v>
      </c>
      <c r="C47" s="17">
        <f t="shared" ref="C47:H47" si="31">C48+C49</f>
        <v>7162546.9146584403</v>
      </c>
      <c r="D47" s="17">
        <f t="shared" si="31"/>
        <v>7460528.3492762335</v>
      </c>
      <c r="E47" s="17">
        <f t="shared" si="31"/>
        <v>7776736.8489135876</v>
      </c>
      <c r="F47" s="17">
        <f t="shared" si="31"/>
        <v>7879066.3070141561</v>
      </c>
      <c r="G47" s="17">
        <f t="shared" si="31"/>
        <v>7850642.4245429691</v>
      </c>
      <c r="H47" s="17">
        <f t="shared" si="31"/>
        <v>7919619.6114695258</v>
      </c>
      <c r="I47" s="17">
        <f t="shared" ref="I47:J47" si="32">I48+I49</f>
        <v>8191198.6497236528</v>
      </c>
      <c r="J47" s="17">
        <f t="shared" si="32"/>
        <v>8262099.2794265775</v>
      </c>
    </row>
    <row r="48" spans="2:10" x14ac:dyDescent="0.35">
      <c r="B48" s="15" t="s">
        <v>26</v>
      </c>
      <c r="C48" s="29">
        <v>4335510.7654594602</v>
      </c>
      <c r="D48" s="29">
        <v>4643848.2691375026</v>
      </c>
      <c r="E48" s="29">
        <v>4828513.4705766654</v>
      </c>
      <c r="F48" s="29">
        <v>4973287.6844072696</v>
      </c>
      <c r="G48" s="29">
        <v>4917366.6839910056</v>
      </c>
      <c r="H48" s="29">
        <v>4977121.3538876958</v>
      </c>
      <c r="I48" s="29">
        <v>5123842.3059995836</v>
      </c>
      <c r="J48" s="29">
        <v>5210617.7139655361</v>
      </c>
    </row>
    <row r="49" spans="2:10" x14ac:dyDescent="0.35">
      <c r="B49" s="15" t="s">
        <v>27</v>
      </c>
      <c r="C49" s="29">
        <v>2827036.1491989796</v>
      </c>
      <c r="D49" s="29">
        <v>2816680.0801387308</v>
      </c>
      <c r="E49" s="29">
        <v>2948223.3783369218</v>
      </c>
      <c r="F49" s="29">
        <v>2905778.6226068866</v>
      </c>
      <c r="G49" s="29">
        <v>2933275.7405519639</v>
      </c>
      <c r="H49" s="29">
        <v>2942498.2575818305</v>
      </c>
      <c r="I49" s="29">
        <v>3067356.3437240697</v>
      </c>
      <c r="J49" s="29">
        <v>3051481.5654610414</v>
      </c>
    </row>
    <row r="50" spans="2:10" x14ac:dyDescent="0.35">
      <c r="B50" s="8"/>
      <c r="C50" s="8"/>
      <c r="D50" s="8"/>
      <c r="E50" s="8"/>
      <c r="F50" s="19"/>
      <c r="G50" s="19"/>
      <c r="H50" s="19"/>
      <c r="I50" s="19"/>
      <c r="J50" s="19"/>
    </row>
    <row r="51" spans="2:10" x14ac:dyDescent="0.35">
      <c r="B51" s="20"/>
      <c r="C51" s="20"/>
      <c r="D51" s="20"/>
      <c r="E51" s="20"/>
      <c r="F51" s="21"/>
      <c r="G51" s="21"/>
      <c r="H51" s="12"/>
      <c r="I51" s="12"/>
      <c r="J51" s="12"/>
    </row>
    <row r="52" spans="2:10" x14ac:dyDescent="0.35">
      <c r="B52" s="11" t="s">
        <v>28</v>
      </c>
      <c r="C52" s="11"/>
      <c r="D52" s="11"/>
      <c r="E52" s="11"/>
      <c r="F52" s="22"/>
      <c r="G52" s="21"/>
      <c r="H52" s="12"/>
      <c r="I52" s="12"/>
      <c r="J52" s="12"/>
    </row>
    <row r="53" spans="2:10" x14ac:dyDescent="0.35">
      <c r="B53" s="20" t="s">
        <v>29</v>
      </c>
      <c r="C53" s="34">
        <f t="shared" ref="C53" si="33">C36</f>
        <v>-1087.8255570000001</v>
      </c>
      <c r="D53" s="34">
        <f>D36</f>
        <v>-6521.6208099999994</v>
      </c>
      <c r="E53" s="34">
        <f t="shared" ref="E53:G53" si="34">E36</f>
        <v>-9351.9470459999993</v>
      </c>
      <c r="F53" s="34">
        <f t="shared" si="34"/>
        <v>-11152.690339000001</v>
      </c>
      <c r="G53" s="34">
        <f t="shared" si="34"/>
        <v>-9035.5706890000001</v>
      </c>
      <c r="H53" s="34">
        <f>H36</f>
        <v>-5579.4450059999999</v>
      </c>
      <c r="I53" s="34">
        <f t="shared" ref="I53:J53" si="35">I36</f>
        <v>-5770.0970139999999</v>
      </c>
      <c r="J53" s="34">
        <f t="shared" si="35"/>
        <v>-6242.889948</v>
      </c>
    </row>
    <row r="54" spans="2:10" x14ac:dyDescent="0.35">
      <c r="B54" s="20" t="s">
        <v>30</v>
      </c>
      <c r="C54" s="34">
        <f t="shared" ref="C54" si="36">C37+C39</f>
        <v>85943.009112924803</v>
      </c>
      <c r="D54" s="34">
        <f>D37+D39</f>
        <v>107924.46398110955</v>
      </c>
      <c r="E54" s="34">
        <f t="shared" ref="E54:G54" si="37">E37+E39</f>
        <v>97241.623224727024</v>
      </c>
      <c r="F54" s="34">
        <f t="shared" si="37"/>
        <v>105551.76916954722</v>
      </c>
      <c r="G54" s="34">
        <f t="shared" si="37"/>
        <v>99825.142851048819</v>
      </c>
      <c r="H54" s="34">
        <f>H37+H39</f>
        <v>106218.54253098318</v>
      </c>
      <c r="I54" s="34">
        <f t="shared" ref="I54:J54" si="38">I37+I39</f>
        <v>112536.96311308225</v>
      </c>
      <c r="J54" s="34">
        <f t="shared" si="38"/>
        <v>114535.35906778488</v>
      </c>
    </row>
    <row r="55" spans="2:10" x14ac:dyDescent="0.35">
      <c r="B55" s="20"/>
      <c r="C55" s="20"/>
      <c r="D55" s="20"/>
      <c r="E55" s="20"/>
      <c r="F55" s="20"/>
      <c r="G55" s="23"/>
      <c r="H55" s="23"/>
      <c r="I55" s="24"/>
      <c r="J55" s="24"/>
    </row>
    <row r="56" spans="2:10" s="43" customFormat="1" x14ac:dyDescent="0.35">
      <c r="B56" s="42" t="s">
        <v>31</v>
      </c>
      <c r="C56" s="45">
        <f t="shared" ref="C56:F56" si="39">(C44+C45)-C32</f>
        <v>0</v>
      </c>
      <c r="D56" s="45">
        <f t="shared" si="39"/>
        <v>0</v>
      </c>
      <c r="E56" s="45">
        <f t="shared" si="39"/>
        <v>0</v>
      </c>
      <c r="F56" s="45">
        <f t="shared" si="39"/>
        <v>-2.2895820438861847E-4</v>
      </c>
      <c r="G56" s="45">
        <f t="shared" ref="G56:H56" si="40">(G44+G45)-G32</f>
        <v>0</v>
      </c>
      <c r="H56" s="45">
        <f t="shared" si="40"/>
        <v>0</v>
      </c>
      <c r="I56" s="45">
        <f>(I44+I45)-I32</f>
        <v>0</v>
      </c>
      <c r="J56" s="45">
        <f>(J44+J45)-J32</f>
        <v>1.8618302419781685E-3</v>
      </c>
    </row>
    <row r="57" spans="2:10" s="43" customFormat="1" x14ac:dyDescent="0.35">
      <c r="B57" s="42" t="s">
        <v>32</v>
      </c>
      <c r="C57" s="45">
        <f t="shared" ref="C57:D57" si="41">(C48+C49)-C32</f>
        <v>0</v>
      </c>
      <c r="D57" s="45">
        <f t="shared" si="41"/>
        <v>0</v>
      </c>
      <c r="E57" s="45">
        <f>(E48+E49)-E32</f>
        <v>0</v>
      </c>
      <c r="F57" s="45">
        <f t="shared" ref="F57" si="42">(F48+F49)-F32</f>
        <v>-2.2895820438861847E-4</v>
      </c>
      <c r="G57" s="45">
        <f t="shared" ref="G57:H57" si="43">(G48+G49)-G32</f>
        <v>0</v>
      </c>
      <c r="H57" s="45">
        <f t="shared" si="43"/>
        <v>0</v>
      </c>
      <c r="I57" s="45">
        <f>(I48+I49)-I32</f>
        <v>0</v>
      </c>
      <c r="J57" s="45">
        <f t="shared" ref="J57" si="44">(J48+J49)-J32</f>
        <v>1.8618293106555939E-3</v>
      </c>
    </row>
    <row r="58" spans="2:10" s="43" customFormat="1" x14ac:dyDescent="0.35">
      <c r="B58" s="42"/>
      <c r="C58" s="42"/>
      <c r="D58" s="42"/>
      <c r="E58" s="42"/>
      <c r="F58" s="42"/>
      <c r="G58" s="44"/>
      <c r="H58" s="44"/>
      <c r="I58" s="44"/>
      <c r="J58" s="44"/>
    </row>
    <row r="59" spans="2:10" x14ac:dyDescent="0.35">
      <c r="B59" s="35" t="s">
        <v>33</v>
      </c>
      <c r="C59" s="35"/>
      <c r="D59" s="35"/>
      <c r="E59" s="35"/>
      <c r="F59" s="35"/>
    </row>
    <row r="60" spans="2:10" x14ac:dyDescent="0.35">
      <c r="B60" s="35" t="s">
        <v>34</v>
      </c>
      <c r="C60" s="35"/>
      <c r="D60" s="35"/>
      <c r="E60" s="35"/>
      <c r="F60" s="35"/>
    </row>
    <row r="61" spans="2:10" ht="14.5" customHeight="1" x14ac:dyDescent="0.35">
      <c r="B61" s="56" t="s">
        <v>35</v>
      </c>
      <c r="C61" s="56"/>
      <c r="D61" s="56"/>
      <c r="E61" s="56"/>
      <c r="F61" s="56"/>
      <c r="G61" s="56"/>
      <c r="H61" s="56"/>
      <c r="I61" s="56"/>
      <c r="J61" s="56"/>
    </row>
    <row r="62" spans="2:10" x14ac:dyDescent="0.35">
      <c r="B62" s="26"/>
      <c r="C62" s="26"/>
      <c r="D62" s="26"/>
      <c r="E62" s="26"/>
      <c r="F62" s="26"/>
      <c r="G62" s="25"/>
      <c r="H62" s="25"/>
      <c r="I62" s="25"/>
      <c r="J62" s="25"/>
    </row>
    <row r="63" spans="2:10" x14ac:dyDescent="0.35">
      <c r="B63" s="26"/>
      <c r="C63" s="26"/>
      <c r="D63" s="26"/>
      <c r="E63" s="26"/>
      <c r="F63" s="26"/>
      <c r="G63" s="25"/>
      <c r="H63" s="25"/>
      <c r="I63" s="25"/>
      <c r="J63" s="25"/>
    </row>
    <row r="64" spans="2:10" x14ac:dyDescent="0.35">
      <c r="B64" s="26"/>
      <c r="C64" s="26"/>
      <c r="D64" s="26"/>
      <c r="E64" s="26"/>
      <c r="F64" s="26"/>
      <c r="G64" s="25"/>
      <c r="H64" s="25"/>
      <c r="I64" s="25"/>
      <c r="J64" s="25"/>
    </row>
    <row r="65" spans="2:6" x14ac:dyDescent="0.35">
      <c r="B65" s="27"/>
      <c r="C65" s="27"/>
      <c r="D65" s="27"/>
      <c r="E65" s="27"/>
      <c r="F65" s="27"/>
    </row>
  </sheetData>
  <mergeCells count="1">
    <mergeCell ref="B61:J61"/>
  </mergeCells>
  <pageMargins left="0.7" right="0.7" top="0.75" bottom="0.75" header="0.3" footer="0.3"/>
  <pageSetup orientation="portrait" r:id="rId1"/>
  <ignoredErrors>
    <ignoredError sqref="J53:J54 J36:J37 J3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65"/>
  <sheetViews>
    <sheetView zoomScale="70" zoomScaleNormal="70" workbookViewId="0">
      <selection activeCell="J1" sqref="J1"/>
    </sheetView>
  </sheetViews>
  <sheetFormatPr defaultColWidth="9.1796875" defaultRowHeight="14.5" x14ac:dyDescent="0.35"/>
  <cols>
    <col min="1" max="1" width="1.54296875" style="6" customWidth="1"/>
    <col min="2" max="2" width="54.7265625" style="2" customWidth="1"/>
    <col min="3" max="10" width="15.7265625" style="2" customWidth="1"/>
    <col min="11" max="16384" width="9.1796875" style="6"/>
  </cols>
  <sheetData>
    <row r="1" spans="2:10" x14ac:dyDescent="0.35">
      <c r="G1" s="3"/>
      <c r="H1" s="3"/>
      <c r="I1" s="4" t="s">
        <v>0</v>
      </c>
      <c r="J1" s="5" t="s">
        <v>1</v>
      </c>
    </row>
    <row r="2" spans="2:10" x14ac:dyDescent="0.35">
      <c r="B2" s="7" t="s">
        <v>39</v>
      </c>
      <c r="C2" s="7"/>
      <c r="D2" s="7"/>
      <c r="E2" s="7"/>
      <c r="F2" s="7"/>
      <c r="G2" s="3"/>
      <c r="H2" s="3"/>
      <c r="I2" s="4" t="s">
        <v>3</v>
      </c>
      <c r="J2" s="5" t="str">
        <f>'1.1Central Govt.'!J2</f>
        <v>Q1 2024</v>
      </c>
    </row>
    <row r="3" spans="2:10" x14ac:dyDescent="0.35">
      <c r="B3" s="8" t="s">
        <v>4</v>
      </c>
      <c r="C3" s="20"/>
      <c r="D3" s="20"/>
      <c r="E3" s="20"/>
      <c r="F3" s="20"/>
      <c r="G3" s="3"/>
      <c r="H3" s="3"/>
      <c r="I3" s="4" t="s">
        <v>5</v>
      </c>
      <c r="J3" s="5" t="s">
        <v>6</v>
      </c>
    </row>
    <row r="4" spans="2:10" x14ac:dyDescent="0.35">
      <c r="B4" s="8"/>
      <c r="C4" s="9" t="s">
        <v>37</v>
      </c>
      <c r="D4" s="9" t="s">
        <v>42</v>
      </c>
      <c r="E4" s="9" t="s">
        <v>52</v>
      </c>
      <c r="F4" s="9" t="s">
        <v>51</v>
      </c>
      <c r="G4" s="9" t="s">
        <v>58</v>
      </c>
      <c r="H4" s="9" t="s">
        <v>62</v>
      </c>
      <c r="I4" s="9" t="s">
        <v>66</v>
      </c>
      <c r="J4" s="9" t="s">
        <v>64</v>
      </c>
    </row>
    <row r="5" spans="2:10" x14ac:dyDescent="0.35">
      <c r="B5" s="7" t="s">
        <v>40</v>
      </c>
      <c r="C5" s="7"/>
      <c r="D5" s="10"/>
      <c r="E5" s="10"/>
      <c r="F5" s="10"/>
      <c r="G5" s="10"/>
      <c r="H5" s="10"/>
      <c r="I5" s="10"/>
      <c r="J5" s="10"/>
    </row>
    <row r="6" spans="2:10" x14ac:dyDescent="0.35">
      <c r="B6" s="11" t="s">
        <v>8</v>
      </c>
      <c r="C6" s="11"/>
      <c r="D6" s="12"/>
      <c r="E6" s="12"/>
      <c r="F6" s="12"/>
      <c r="G6" s="12"/>
      <c r="H6" s="12"/>
      <c r="I6" s="12"/>
      <c r="J6" s="12"/>
    </row>
    <row r="7" spans="2:10" x14ac:dyDescent="0.35">
      <c r="B7" s="13" t="s">
        <v>9</v>
      </c>
      <c r="C7" s="14">
        <f t="shared" ref="C7:F7" si="0">C8+C9+SUM(C11:C13)</f>
        <v>43819.96</v>
      </c>
      <c r="D7" s="14">
        <f t="shared" si="0"/>
        <v>33631.704893330454</v>
      </c>
      <c r="E7" s="14">
        <f t="shared" si="0"/>
        <v>40302.971575317533</v>
      </c>
      <c r="F7" s="14">
        <f t="shared" si="0"/>
        <v>40302.971575317533</v>
      </c>
      <c r="G7" s="14">
        <f t="shared" ref="G7:H7" si="1">G8+G9+SUM(G11:G13)</f>
        <v>34264.868962797773</v>
      </c>
      <c r="H7" s="14">
        <f t="shared" si="1"/>
        <v>33550.077535860779</v>
      </c>
      <c r="I7" s="14">
        <f t="shared" ref="I7:J7" si="2">I8+I9+SUM(I11:I13)</f>
        <v>42787.816726190955</v>
      </c>
      <c r="J7" s="14">
        <f t="shared" si="2"/>
        <v>31445.453966746431</v>
      </c>
    </row>
    <row r="8" spans="2:10" x14ac:dyDescent="0.35">
      <c r="B8" s="15" t="s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</row>
    <row r="9" spans="2:10" x14ac:dyDescent="0.35">
      <c r="B9" s="15" t="s">
        <v>11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</row>
    <row r="10" spans="2:10" ht="15" x14ac:dyDescent="0.35">
      <c r="B10" s="37" t="s">
        <v>12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</row>
    <row r="11" spans="2:10" x14ac:dyDescent="0.35">
      <c r="B11" s="15" t="s">
        <v>13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</row>
    <row r="12" spans="2:10" x14ac:dyDescent="0.35">
      <c r="B12" s="15" t="s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</row>
    <row r="13" spans="2:10" x14ac:dyDescent="0.35">
      <c r="B13" s="15" t="s">
        <v>15</v>
      </c>
      <c r="C13" s="1">
        <v>43819.96</v>
      </c>
      <c r="D13" s="1">
        <v>33631.704893330454</v>
      </c>
      <c r="E13" s="1">
        <v>40302.971575317533</v>
      </c>
      <c r="F13" s="1">
        <v>40302.971575317533</v>
      </c>
      <c r="G13" s="1">
        <v>34264.868962797773</v>
      </c>
      <c r="H13" s="1">
        <v>33550.077535860779</v>
      </c>
      <c r="I13" s="1">
        <v>42787.816726190955</v>
      </c>
      <c r="J13" s="1">
        <v>31445.453966746431</v>
      </c>
    </row>
    <row r="14" spans="2:10" x14ac:dyDescent="0.35">
      <c r="B14" s="13" t="s">
        <v>16</v>
      </c>
      <c r="C14" s="14">
        <f t="shared" ref="C14:F14" si="3">C15+C24</f>
        <v>39406.139862200842</v>
      </c>
      <c r="D14" s="14">
        <f t="shared" si="3"/>
        <v>41885.025198520612</v>
      </c>
      <c r="E14" s="14">
        <f t="shared" si="3"/>
        <v>45887.575191073134</v>
      </c>
      <c r="F14" s="14">
        <f t="shared" si="3"/>
        <v>45017.824251529622</v>
      </c>
      <c r="G14" s="14">
        <f>G15+G24</f>
        <v>43999.295177318956</v>
      </c>
      <c r="H14" s="14">
        <f>H15+H24</f>
        <v>42261.090059603637</v>
      </c>
      <c r="I14" s="14">
        <f>I15+I24</f>
        <v>39653.834908987003</v>
      </c>
      <c r="J14" s="14">
        <f>J15+J24</f>
        <v>41052.996975674003</v>
      </c>
    </row>
    <row r="15" spans="2:10" x14ac:dyDescent="0.35">
      <c r="B15" s="13" t="s">
        <v>17</v>
      </c>
      <c r="C15" s="14">
        <f t="shared" ref="C15:F15" si="4">SUM(C16:C17)+SUM(C22:C23)+C20</f>
        <v>3602.1779771412398</v>
      </c>
      <c r="D15" s="14">
        <f t="shared" si="4"/>
        <v>4205.5488498217419</v>
      </c>
      <c r="E15" s="14">
        <f t="shared" si="4"/>
        <v>2950.5160272471189</v>
      </c>
      <c r="F15" s="14">
        <f t="shared" si="4"/>
        <v>2080.7650877036067</v>
      </c>
      <c r="G15" s="14">
        <f>SUM(G16:G17)+SUM(G22:G23)+G20</f>
        <v>5754.0446395766176</v>
      </c>
      <c r="H15" s="14">
        <f>SUM(H16:H17)+SUM(H22:H23)+H20</f>
        <v>4652.6869782782423</v>
      </c>
      <c r="I15" s="14">
        <f>SUM(I16:I17)+SUM(I22:I23)+I20</f>
        <v>6262.0533689470003</v>
      </c>
      <c r="J15" s="14">
        <f>SUM(J16:J17)+SUM(J22:J23)+J20</f>
        <v>3610.8669077230002</v>
      </c>
    </row>
    <row r="16" spans="2:10" x14ac:dyDescent="0.35">
      <c r="B16" s="15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</row>
    <row r="17" spans="2:10" x14ac:dyDescent="0.35">
      <c r="B17" s="15" t="s">
        <v>11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2:10" ht="15" x14ac:dyDescent="0.35">
      <c r="B18" s="37" t="s">
        <v>12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</row>
    <row r="19" spans="2:10" ht="15" x14ac:dyDescent="0.35">
      <c r="B19" s="37" t="s">
        <v>18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</row>
    <row r="20" spans="2:10" x14ac:dyDescent="0.35">
      <c r="B20" s="15" t="s">
        <v>13</v>
      </c>
      <c r="C20" s="1">
        <v>3602.1779771412398</v>
      </c>
      <c r="D20" s="1">
        <v>4205.5488498217419</v>
      </c>
      <c r="E20" s="1">
        <v>2950.5160272471189</v>
      </c>
      <c r="F20" s="1">
        <v>2080.7650877036067</v>
      </c>
      <c r="G20" s="1">
        <v>5754.0446395766176</v>
      </c>
      <c r="H20" s="1">
        <v>4652.6869782782423</v>
      </c>
      <c r="I20" s="1">
        <v>6262.0533689470003</v>
      </c>
      <c r="J20" s="1">
        <v>3610.8669077230002</v>
      </c>
    </row>
    <row r="21" spans="2:10" ht="15" x14ac:dyDescent="0.35">
      <c r="B21" s="37" t="s">
        <v>18</v>
      </c>
      <c r="C21" s="36">
        <v>105.88815890682</v>
      </c>
      <c r="D21" s="36">
        <v>318.21771172444761</v>
      </c>
      <c r="E21" s="36">
        <v>322.51213442370766</v>
      </c>
      <c r="F21" s="36">
        <v>322.51213442370801</v>
      </c>
      <c r="G21" s="36">
        <v>531.82451297937314</v>
      </c>
      <c r="H21" s="36">
        <v>557.49185711462997</v>
      </c>
      <c r="I21" s="36">
        <v>268.83996416600002</v>
      </c>
      <c r="J21" s="36">
        <v>487.42266335400001</v>
      </c>
    </row>
    <row r="22" spans="2:10" x14ac:dyDescent="0.35">
      <c r="B22" s="15" t="s">
        <v>14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</row>
    <row r="23" spans="2:10" x14ac:dyDescent="0.35">
      <c r="B23" s="15" t="s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</row>
    <row r="24" spans="2:10" x14ac:dyDescent="0.35">
      <c r="B24" s="13" t="s">
        <v>19</v>
      </c>
      <c r="C24" s="14">
        <f t="shared" ref="C24:F24" si="5">SUM(C25:C27)+SUM(C29:C31)</f>
        <v>35803.961885059602</v>
      </c>
      <c r="D24" s="14">
        <f t="shared" si="5"/>
        <v>37679.476348698867</v>
      </c>
      <c r="E24" s="14">
        <f t="shared" si="5"/>
        <v>42937.059163826016</v>
      </c>
      <c r="F24" s="14">
        <f t="shared" si="5"/>
        <v>42937.059163826016</v>
      </c>
      <c r="G24" s="14">
        <f t="shared" ref="G24:H24" si="6">SUM(G25:G27)+SUM(G29:G31)</f>
        <v>38245.250537742337</v>
      </c>
      <c r="H24" s="14">
        <f t="shared" si="6"/>
        <v>37608.403081325392</v>
      </c>
      <c r="I24" s="14">
        <f t="shared" ref="I24:J24" si="7">SUM(I25:I27)+SUM(I29:I31)</f>
        <v>33391.78154004</v>
      </c>
      <c r="J24" s="14">
        <f t="shared" si="7"/>
        <v>37442.130067951002</v>
      </c>
    </row>
    <row r="25" spans="2:10" x14ac:dyDescent="0.35">
      <c r="B25" s="15" t="s">
        <v>20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</row>
    <row r="26" spans="2:10" x14ac:dyDescent="0.35">
      <c r="B26" s="15" t="s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</row>
    <row r="27" spans="2:10" x14ac:dyDescent="0.35">
      <c r="B27" s="15" t="s">
        <v>11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</row>
    <row r="28" spans="2:10" ht="15" x14ac:dyDescent="0.35">
      <c r="B28" s="37" t="s">
        <v>12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</row>
    <row r="29" spans="2:10" x14ac:dyDescent="0.35">
      <c r="B29" s="15" t="s">
        <v>13</v>
      </c>
      <c r="C29" s="1">
        <v>35803.961885059602</v>
      </c>
      <c r="D29" s="1">
        <v>37679.476348698867</v>
      </c>
      <c r="E29" s="1">
        <v>42937.059163826016</v>
      </c>
      <c r="F29" s="1">
        <v>42937.059163826016</v>
      </c>
      <c r="G29" s="1">
        <v>38245.250537742337</v>
      </c>
      <c r="H29" s="1">
        <v>37608.403081325392</v>
      </c>
      <c r="I29" s="1">
        <v>33391.78154004</v>
      </c>
      <c r="J29" s="1">
        <v>37442.130067951002</v>
      </c>
    </row>
    <row r="30" spans="2:10" x14ac:dyDescent="0.35">
      <c r="B30" s="15" t="s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</row>
    <row r="31" spans="2:10" x14ac:dyDescent="0.35">
      <c r="B31" s="15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</row>
    <row r="32" spans="2:10" x14ac:dyDescent="0.35">
      <c r="B32" s="13" t="s">
        <v>21</v>
      </c>
      <c r="C32" s="16">
        <f t="shared" ref="C32:F32" si="8">SUM(C33:C35)+C38+SUM(C40:C41)</f>
        <v>83226.099862200848</v>
      </c>
      <c r="D32" s="16">
        <f t="shared" si="8"/>
        <v>75516.730091851059</v>
      </c>
      <c r="E32" s="16">
        <f t="shared" si="8"/>
        <v>86190.546766390675</v>
      </c>
      <c r="F32" s="16">
        <f t="shared" si="8"/>
        <v>85320.795826847156</v>
      </c>
      <c r="G32" s="16">
        <f>SUM(G33:G35)+G38+SUM(G40:G41)</f>
        <v>78264.164140116729</v>
      </c>
      <c r="H32" s="16">
        <f t="shared" ref="H32" si="9">SUM(H33:H35)+H38+SUM(H40:H41)</f>
        <v>75811.167595464416</v>
      </c>
      <c r="I32" s="16">
        <f t="shared" ref="I32:J32" si="10">SUM(I33:I35)+I38+SUM(I40:I41)</f>
        <v>82441.651635177957</v>
      </c>
      <c r="J32" s="16">
        <f t="shared" si="10"/>
        <v>72498.45094242043</v>
      </c>
    </row>
    <row r="33" spans="2:10" x14ac:dyDescent="0.35">
      <c r="B33" s="15" t="s">
        <v>20</v>
      </c>
      <c r="C33" s="28">
        <f t="shared" ref="C33:H33" si="11">C25</f>
        <v>0</v>
      </c>
      <c r="D33" s="28">
        <f t="shared" si="11"/>
        <v>0</v>
      </c>
      <c r="E33" s="28">
        <f t="shared" si="11"/>
        <v>0</v>
      </c>
      <c r="F33" s="28">
        <f t="shared" si="11"/>
        <v>0</v>
      </c>
      <c r="G33" s="28">
        <f t="shared" si="11"/>
        <v>0</v>
      </c>
      <c r="H33" s="28">
        <f t="shared" si="11"/>
        <v>0</v>
      </c>
      <c r="I33" s="28">
        <f t="shared" ref="I33:J33" si="12">I25</f>
        <v>0</v>
      </c>
      <c r="J33" s="28">
        <f t="shared" si="12"/>
        <v>0</v>
      </c>
    </row>
    <row r="34" spans="2:10" x14ac:dyDescent="0.35">
      <c r="B34" s="15" t="s">
        <v>10</v>
      </c>
      <c r="C34" s="28">
        <f t="shared" ref="C34:H34" si="13">C8+C16+C26</f>
        <v>0</v>
      </c>
      <c r="D34" s="28">
        <f t="shared" si="13"/>
        <v>0</v>
      </c>
      <c r="E34" s="28">
        <f t="shared" si="13"/>
        <v>0</v>
      </c>
      <c r="F34" s="28">
        <f t="shared" si="13"/>
        <v>0</v>
      </c>
      <c r="G34" s="28">
        <f t="shared" si="13"/>
        <v>0</v>
      </c>
      <c r="H34" s="28">
        <f t="shared" si="13"/>
        <v>0</v>
      </c>
      <c r="I34" s="28">
        <f t="shared" ref="I34:J36" si="14">I8+I16+I26</f>
        <v>0</v>
      </c>
      <c r="J34" s="28">
        <f t="shared" si="14"/>
        <v>0</v>
      </c>
    </row>
    <row r="35" spans="2:10" x14ac:dyDescent="0.35">
      <c r="B35" s="15" t="s">
        <v>11</v>
      </c>
      <c r="C35" s="28">
        <f t="shared" ref="C35:H35" si="15">C9+C17+C27</f>
        <v>0</v>
      </c>
      <c r="D35" s="28">
        <f t="shared" si="15"/>
        <v>0</v>
      </c>
      <c r="E35" s="28">
        <f t="shared" si="15"/>
        <v>0</v>
      </c>
      <c r="F35" s="28">
        <f t="shared" si="15"/>
        <v>0</v>
      </c>
      <c r="G35" s="28">
        <f t="shared" si="15"/>
        <v>0</v>
      </c>
      <c r="H35" s="28">
        <f t="shared" si="15"/>
        <v>0</v>
      </c>
      <c r="I35" s="28">
        <f t="shared" si="14"/>
        <v>0</v>
      </c>
      <c r="J35" s="28">
        <f t="shared" si="14"/>
        <v>0</v>
      </c>
    </row>
    <row r="36" spans="2:10" ht="15" x14ac:dyDescent="0.35">
      <c r="B36" s="37" t="s">
        <v>12</v>
      </c>
      <c r="C36" s="38">
        <f t="shared" ref="C36:H36" si="16">C10+C18+C28</f>
        <v>0</v>
      </c>
      <c r="D36" s="38">
        <f t="shared" si="16"/>
        <v>0</v>
      </c>
      <c r="E36" s="38">
        <f t="shared" si="16"/>
        <v>0</v>
      </c>
      <c r="F36" s="38">
        <f t="shared" si="16"/>
        <v>0</v>
      </c>
      <c r="G36" s="38">
        <f t="shared" si="16"/>
        <v>0</v>
      </c>
      <c r="H36" s="38">
        <f t="shared" si="16"/>
        <v>0</v>
      </c>
      <c r="I36" s="38">
        <f t="shared" si="14"/>
        <v>0</v>
      </c>
      <c r="J36" s="38">
        <f t="shared" si="14"/>
        <v>0</v>
      </c>
    </row>
    <row r="37" spans="2:10" ht="15" x14ac:dyDescent="0.35">
      <c r="B37" s="37" t="s">
        <v>18</v>
      </c>
      <c r="C37" s="38">
        <f t="shared" ref="C37:H37" si="17">C19</f>
        <v>0</v>
      </c>
      <c r="D37" s="38">
        <f t="shared" si="17"/>
        <v>0</v>
      </c>
      <c r="E37" s="38">
        <f t="shared" si="17"/>
        <v>0</v>
      </c>
      <c r="F37" s="38">
        <f t="shared" si="17"/>
        <v>0</v>
      </c>
      <c r="G37" s="38">
        <f t="shared" si="17"/>
        <v>0</v>
      </c>
      <c r="H37" s="38">
        <f t="shared" si="17"/>
        <v>0</v>
      </c>
      <c r="I37" s="38">
        <f t="shared" ref="I37:J37" si="18">I19</f>
        <v>0</v>
      </c>
      <c r="J37" s="38">
        <f t="shared" si="18"/>
        <v>0</v>
      </c>
    </row>
    <row r="38" spans="2:10" x14ac:dyDescent="0.35">
      <c r="B38" s="15" t="s">
        <v>13</v>
      </c>
      <c r="C38" s="28">
        <f t="shared" ref="C38:H38" si="19">C11+C20+C29</f>
        <v>39406.139862200842</v>
      </c>
      <c r="D38" s="28">
        <f t="shared" si="19"/>
        <v>41885.025198520612</v>
      </c>
      <c r="E38" s="28">
        <f t="shared" si="19"/>
        <v>45887.575191073134</v>
      </c>
      <c r="F38" s="28">
        <f t="shared" si="19"/>
        <v>45017.824251529622</v>
      </c>
      <c r="G38" s="28">
        <f t="shared" si="19"/>
        <v>43999.295177318956</v>
      </c>
      <c r="H38" s="28">
        <f t="shared" si="19"/>
        <v>42261.090059603637</v>
      </c>
      <c r="I38" s="28">
        <f t="shared" ref="I38:J38" si="20">I11+I20+I29</f>
        <v>39653.834908987003</v>
      </c>
      <c r="J38" s="28">
        <f t="shared" si="20"/>
        <v>41052.996975674003</v>
      </c>
    </row>
    <row r="39" spans="2:10" ht="15" x14ac:dyDescent="0.35">
      <c r="B39" s="37" t="s">
        <v>18</v>
      </c>
      <c r="C39" s="38">
        <f t="shared" ref="C39:H39" si="21">C21</f>
        <v>105.88815890682</v>
      </c>
      <c r="D39" s="38">
        <f t="shared" si="21"/>
        <v>318.21771172444761</v>
      </c>
      <c r="E39" s="38">
        <f t="shared" si="21"/>
        <v>322.51213442370766</v>
      </c>
      <c r="F39" s="38">
        <f t="shared" si="21"/>
        <v>322.51213442370801</v>
      </c>
      <c r="G39" s="38">
        <f t="shared" si="21"/>
        <v>531.82451297937314</v>
      </c>
      <c r="H39" s="38">
        <f t="shared" si="21"/>
        <v>557.49185711462997</v>
      </c>
      <c r="I39" s="38">
        <f t="shared" ref="I39:J39" si="22">I21</f>
        <v>268.83996416600002</v>
      </c>
      <c r="J39" s="38">
        <f t="shared" si="22"/>
        <v>487.42266335400001</v>
      </c>
    </row>
    <row r="40" spans="2:10" x14ac:dyDescent="0.35">
      <c r="B40" s="15" t="s">
        <v>14</v>
      </c>
      <c r="C40" s="28">
        <f t="shared" ref="C40:H40" si="23">C12+C22+C30</f>
        <v>0</v>
      </c>
      <c r="D40" s="28">
        <f t="shared" si="23"/>
        <v>0</v>
      </c>
      <c r="E40" s="28">
        <f t="shared" si="23"/>
        <v>0</v>
      </c>
      <c r="F40" s="28">
        <f t="shared" si="23"/>
        <v>0</v>
      </c>
      <c r="G40" s="28">
        <f t="shared" si="23"/>
        <v>0</v>
      </c>
      <c r="H40" s="28">
        <f t="shared" si="23"/>
        <v>0</v>
      </c>
      <c r="I40" s="28">
        <f t="shared" ref="I40:J41" si="24">I12+I22+I30</f>
        <v>0</v>
      </c>
      <c r="J40" s="28">
        <f t="shared" si="24"/>
        <v>0</v>
      </c>
    </row>
    <row r="41" spans="2:10" x14ac:dyDescent="0.35">
      <c r="B41" s="15" t="s">
        <v>15</v>
      </c>
      <c r="C41" s="28">
        <f t="shared" ref="C41:H41" si="25">C13+C23+C31</f>
        <v>43819.96</v>
      </c>
      <c r="D41" s="28">
        <f t="shared" si="25"/>
        <v>33631.704893330454</v>
      </c>
      <c r="E41" s="28">
        <f t="shared" si="25"/>
        <v>40302.971575317533</v>
      </c>
      <c r="F41" s="28">
        <f t="shared" si="25"/>
        <v>40302.971575317533</v>
      </c>
      <c r="G41" s="28">
        <f t="shared" si="25"/>
        <v>34264.868962797773</v>
      </c>
      <c r="H41" s="28">
        <f t="shared" si="25"/>
        <v>33550.077535860779</v>
      </c>
      <c r="I41" s="28">
        <f t="shared" si="24"/>
        <v>42787.816726190955</v>
      </c>
      <c r="J41" s="28">
        <f t="shared" si="24"/>
        <v>31445.453966746431</v>
      </c>
    </row>
    <row r="42" spans="2:10" x14ac:dyDescent="0.35">
      <c r="B42" s="15"/>
      <c r="C42" s="17"/>
      <c r="D42" s="17"/>
      <c r="E42" s="17"/>
      <c r="F42" s="17"/>
      <c r="G42" s="17"/>
      <c r="H42" s="17"/>
      <c r="I42" s="17"/>
      <c r="J42" s="17"/>
    </row>
    <row r="43" spans="2:10" x14ac:dyDescent="0.35">
      <c r="B43" s="18" t="s">
        <v>22</v>
      </c>
      <c r="C43" s="17">
        <f t="shared" ref="C43:H43" si="26">C44+C45</f>
        <v>83226.099862200848</v>
      </c>
      <c r="D43" s="17">
        <f t="shared" si="26"/>
        <v>75516.730091851074</v>
      </c>
      <c r="E43" s="17">
        <f t="shared" si="26"/>
        <v>86190.54676639066</v>
      </c>
      <c r="F43" s="17">
        <f t="shared" si="26"/>
        <v>85320.795826847156</v>
      </c>
      <c r="G43" s="17">
        <f t="shared" si="26"/>
        <v>78264.164140116729</v>
      </c>
      <c r="H43" s="17">
        <f t="shared" si="26"/>
        <v>75811.167595464416</v>
      </c>
      <c r="I43" s="17">
        <f t="shared" ref="I43:J43" si="27">I44+I45</f>
        <v>82441.651635177957</v>
      </c>
      <c r="J43" s="17">
        <f t="shared" si="27"/>
        <v>72498.45094242043</v>
      </c>
    </row>
    <row r="44" spans="2:10" x14ac:dyDescent="0.35">
      <c r="B44" s="15" t="s">
        <v>23</v>
      </c>
      <c r="C44" s="29">
        <v>83226.099862200848</v>
      </c>
      <c r="D44" s="29">
        <v>75516.730091851074</v>
      </c>
      <c r="E44" s="29">
        <v>86190.54676639066</v>
      </c>
      <c r="F44" s="29">
        <v>85320.795826847156</v>
      </c>
      <c r="G44" s="29">
        <v>78264.164140116729</v>
      </c>
      <c r="H44" s="29">
        <v>75811.167595464416</v>
      </c>
      <c r="I44" s="29">
        <v>82441.651635177957</v>
      </c>
      <c r="J44" s="29">
        <v>72498.45094242043</v>
      </c>
    </row>
    <row r="45" spans="2:10" x14ac:dyDescent="0.35">
      <c r="B45" s="15" t="s">
        <v>24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</row>
    <row r="46" spans="2:10" x14ac:dyDescent="0.35">
      <c r="B46" s="15"/>
      <c r="C46" s="17"/>
      <c r="D46" s="17"/>
      <c r="E46" s="17"/>
      <c r="F46" s="17"/>
      <c r="G46" s="17"/>
      <c r="H46" s="17"/>
      <c r="I46" s="17"/>
      <c r="J46" s="17"/>
    </row>
    <row r="47" spans="2:10" x14ac:dyDescent="0.35">
      <c r="B47" s="11" t="s">
        <v>25</v>
      </c>
      <c r="C47" s="17">
        <f t="shared" ref="C47:H47" si="28">C48+C49</f>
        <v>83226.099862200848</v>
      </c>
      <c r="D47" s="17">
        <f t="shared" si="28"/>
        <v>75516.730091851074</v>
      </c>
      <c r="E47" s="17">
        <f t="shared" si="28"/>
        <v>86190.54676639066</v>
      </c>
      <c r="F47" s="17">
        <f t="shared" si="28"/>
        <v>85320.795826847156</v>
      </c>
      <c r="G47" s="17">
        <f t="shared" si="28"/>
        <v>78264.164140116729</v>
      </c>
      <c r="H47" s="17">
        <f t="shared" si="28"/>
        <v>75811.167595464416</v>
      </c>
      <c r="I47" s="17">
        <f t="shared" ref="I47:J47" si="29">I48+I49</f>
        <v>82441.651635177957</v>
      </c>
      <c r="J47" s="17">
        <f t="shared" si="29"/>
        <v>72498.45094242043</v>
      </c>
    </row>
    <row r="48" spans="2:10" x14ac:dyDescent="0.35">
      <c r="B48" s="15" t="s">
        <v>26</v>
      </c>
      <c r="C48" s="29">
        <v>83226.099862200848</v>
      </c>
      <c r="D48" s="29">
        <v>75516.730091851074</v>
      </c>
      <c r="E48" s="29">
        <v>86190.54676639066</v>
      </c>
      <c r="F48" s="29">
        <v>85320.795826847156</v>
      </c>
      <c r="G48" s="29">
        <v>78264.164140116729</v>
      </c>
      <c r="H48" s="29">
        <v>75811.167595464416</v>
      </c>
      <c r="I48" s="29">
        <v>82441.651635177957</v>
      </c>
      <c r="J48" s="29">
        <v>72498.45094242043</v>
      </c>
    </row>
    <row r="49" spans="2:10" x14ac:dyDescent="0.35">
      <c r="B49" s="15" t="s">
        <v>27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</row>
    <row r="50" spans="2:10" x14ac:dyDescent="0.35">
      <c r="B50" s="8"/>
      <c r="C50" s="8"/>
      <c r="D50" s="8"/>
      <c r="E50" s="8"/>
      <c r="F50" s="8"/>
      <c r="G50" s="19"/>
      <c r="H50" s="19"/>
      <c r="I50" s="19"/>
      <c r="J50" s="19"/>
    </row>
    <row r="51" spans="2:10" x14ac:dyDescent="0.35">
      <c r="B51" s="20"/>
      <c r="C51" s="20"/>
      <c r="D51" s="20"/>
      <c r="E51" s="20"/>
      <c r="F51" s="20"/>
      <c r="G51" s="21"/>
      <c r="H51" s="21"/>
      <c r="I51" s="12"/>
      <c r="J51" s="12"/>
    </row>
    <row r="52" spans="2:10" x14ac:dyDescent="0.35">
      <c r="B52" s="11" t="s">
        <v>28</v>
      </c>
      <c r="C52" s="11"/>
      <c r="D52" s="11"/>
      <c r="E52" s="11"/>
      <c r="F52" s="11"/>
      <c r="G52" s="22"/>
      <c r="H52" s="21"/>
      <c r="I52" s="12"/>
      <c r="J52" s="12"/>
    </row>
    <row r="53" spans="2:10" x14ac:dyDescent="0.35">
      <c r="B53" s="20" t="s">
        <v>29</v>
      </c>
      <c r="C53" s="34">
        <f t="shared" ref="C53:D53" si="30">C36</f>
        <v>0</v>
      </c>
      <c r="D53" s="34">
        <f t="shared" si="30"/>
        <v>0</v>
      </c>
      <c r="E53" s="34">
        <f>E36</f>
        <v>0</v>
      </c>
      <c r="F53" s="34">
        <f t="shared" ref="F53" si="31">F36</f>
        <v>0</v>
      </c>
      <c r="G53" s="34">
        <f t="shared" ref="G53:H53" si="32">G36</f>
        <v>0</v>
      </c>
      <c r="H53" s="34">
        <f t="shared" si="32"/>
        <v>0</v>
      </c>
      <c r="I53" s="34">
        <f>I36</f>
        <v>0</v>
      </c>
      <c r="J53" s="34">
        <f t="shared" ref="J53" si="33">J36</f>
        <v>0</v>
      </c>
    </row>
    <row r="54" spans="2:10" x14ac:dyDescent="0.35">
      <c r="B54" s="20" t="s">
        <v>30</v>
      </c>
      <c r="C54" s="34">
        <f t="shared" ref="C54:D54" si="34">C37+C39</f>
        <v>105.88815890682</v>
      </c>
      <c r="D54" s="34">
        <f t="shared" si="34"/>
        <v>318.21771172444761</v>
      </c>
      <c r="E54" s="34">
        <f>E37+E39</f>
        <v>322.51213442370766</v>
      </c>
      <c r="F54" s="34">
        <f t="shared" ref="F54" si="35">F37+F39</f>
        <v>322.51213442370801</v>
      </c>
      <c r="G54" s="34">
        <f t="shared" ref="G54:H54" si="36">G37+G39</f>
        <v>531.82451297937314</v>
      </c>
      <c r="H54" s="34">
        <f t="shared" si="36"/>
        <v>557.49185711462997</v>
      </c>
      <c r="I54" s="34">
        <f>I37+I39</f>
        <v>268.83996416600002</v>
      </c>
      <c r="J54" s="34">
        <f t="shared" ref="J54" si="37">J37+J39</f>
        <v>487.42266335400001</v>
      </c>
    </row>
    <row r="55" spans="2:10" x14ac:dyDescent="0.35">
      <c r="B55" s="20"/>
      <c r="C55" s="20"/>
      <c r="D55" s="20"/>
      <c r="E55" s="20"/>
      <c r="F55" s="20"/>
      <c r="G55" s="23"/>
      <c r="H55" s="23"/>
      <c r="I55" s="24"/>
      <c r="J55" s="24"/>
    </row>
    <row r="56" spans="2:10" s="43" customFormat="1" x14ac:dyDescent="0.35">
      <c r="B56" s="42" t="s">
        <v>31</v>
      </c>
      <c r="C56" s="45">
        <f>(C44+C45)-C32</f>
        <v>0</v>
      </c>
      <c r="D56" s="45">
        <f t="shared" ref="D56" si="38">(D44+D45)-D32</f>
        <v>0</v>
      </c>
      <c r="E56" s="45">
        <f>(E44+E45)-E32</f>
        <v>0</v>
      </c>
      <c r="F56" s="45">
        <f t="shared" ref="F56" si="39">(F44+F45)-F32</f>
        <v>0</v>
      </c>
      <c r="G56" s="45">
        <f>(G44+G45)-G32</f>
        <v>0</v>
      </c>
      <c r="H56" s="45">
        <f t="shared" ref="H56" si="40">(H44+H45)-H32</f>
        <v>0</v>
      </c>
      <c r="I56" s="45">
        <f>(I44+I45)-I32</f>
        <v>0</v>
      </c>
      <c r="J56" s="45">
        <f t="shared" ref="J56" si="41">(J44+J45)-J32</f>
        <v>0</v>
      </c>
    </row>
    <row r="57" spans="2:10" s="43" customFormat="1" x14ac:dyDescent="0.35">
      <c r="B57" s="42" t="s">
        <v>32</v>
      </c>
      <c r="C57" s="45">
        <f>(C48+C49)-C32</f>
        <v>0</v>
      </c>
      <c r="D57" s="45">
        <f t="shared" ref="D57" si="42">(D48+D49)-D32</f>
        <v>0</v>
      </c>
      <c r="E57" s="45">
        <f>(E48+E49)-E32</f>
        <v>0</v>
      </c>
      <c r="F57" s="45">
        <f t="shared" ref="F57" si="43">(F48+F49)-F32</f>
        <v>0</v>
      </c>
      <c r="G57" s="45">
        <f>(G48+G49)-G32</f>
        <v>0</v>
      </c>
      <c r="H57" s="45">
        <f t="shared" ref="H57" si="44">(H48+H49)-H32</f>
        <v>0</v>
      </c>
      <c r="I57" s="45">
        <f>(I48+I49)-I32</f>
        <v>0</v>
      </c>
      <c r="J57" s="45">
        <f t="shared" ref="J57" si="45">(J48+J49)-J32</f>
        <v>0</v>
      </c>
    </row>
    <row r="58" spans="2:10" s="43" customFormat="1" x14ac:dyDescent="0.35">
      <c r="B58" s="42"/>
      <c r="C58" s="42"/>
      <c r="D58" s="42"/>
      <c r="E58" s="42"/>
      <c r="F58" s="42"/>
      <c r="G58" s="44"/>
      <c r="H58" s="44"/>
      <c r="I58" s="44"/>
      <c r="J58" s="44"/>
    </row>
    <row r="59" spans="2:10" x14ac:dyDescent="0.35">
      <c r="B59" s="35" t="s">
        <v>33</v>
      </c>
      <c r="C59" s="35"/>
      <c r="D59" s="35"/>
      <c r="E59" s="35"/>
      <c r="F59" s="35"/>
    </row>
    <row r="60" spans="2:10" x14ac:dyDescent="0.35">
      <c r="B60" s="35" t="s">
        <v>34</v>
      </c>
      <c r="C60" s="35"/>
      <c r="D60" s="35"/>
      <c r="E60" s="35"/>
      <c r="F60" s="35"/>
    </row>
    <row r="61" spans="2:10" ht="14.5" customHeight="1" x14ac:dyDescent="0.35">
      <c r="B61" s="56" t="s">
        <v>35</v>
      </c>
      <c r="C61" s="56"/>
      <c r="D61" s="56"/>
      <c r="E61" s="56"/>
      <c r="F61" s="56"/>
      <c r="G61" s="56"/>
      <c r="H61" s="56"/>
      <c r="I61" s="56"/>
      <c r="J61" s="56"/>
    </row>
    <row r="62" spans="2:10" s="41" customFormat="1" x14ac:dyDescent="0.35">
      <c r="B62" s="57" t="s">
        <v>41</v>
      </c>
      <c r="C62" s="57"/>
      <c r="D62" s="57"/>
      <c r="E62" s="57"/>
      <c r="F62" s="57"/>
      <c r="G62" s="57"/>
      <c r="H62" s="57"/>
      <c r="I62" s="57"/>
      <c r="J62" s="57"/>
    </row>
    <row r="63" spans="2:10" x14ac:dyDescent="0.35">
      <c r="B63" s="26"/>
      <c r="C63" s="26"/>
      <c r="D63" s="26"/>
      <c r="E63" s="26"/>
      <c r="F63" s="26"/>
      <c r="G63" s="25"/>
      <c r="H63" s="25"/>
      <c r="I63" s="25"/>
      <c r="J63" s="25"/>
    </row>
    <row r="64" spans="2:10" x14ac:dyDescent="0.35">
      <c r="B64" s="26"/>
      <c r="C64" s="26"/>
      <c r="D64" s="26"/>
      <c r="E64" s="26"/>
      <c r="F64" s="26"/>
      <c r="G64" s="25"/>
      <c r="H64" s="25"/>
      <c r="I64" s="25"/>
      <c r="J64" s="25"/>
    </row>
    <row r="65" spans="2:6" x14ac:dyDescent="0.35">
      <c r="B65" s="27"/>
      <c r="C65" s="27"/>
      <c r="D65" s="27"/>
      <c r="E65" s="27"/>
      <c r="F65" s="27"/>
    </row>
  </sheetData>
  <mergeCells count="2">
    <mergeCell ref="B61:J61"/>
    <mergeCell ref="B62:J62"/>
  </mergeCells>
  <pageMargins left="0.7" right="0.7" top="0.75" bottom="0.75" header="0.3" footer="0.3"/>
  <pageSetup orientation="portrait" r:id="rId1"/>
  <ignoredErrors>
    <ignoredError sqref="G55:J55 H57:J57 H56:J56 G50:J52 G56" evalError="1"/>
    <ignoredError sqref="G53:J54 C53:F54 J36:J37 J39" unlockedFormula="1"/>
    <ignoredError sqref="J38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65"/>
  <sheetViews>
    <sheetView topLeftCell="C1" zoomScaleNormal="100" workbookViewId="0">
      <selection activeCell="J4" sqref="J4"/>
    </sheetView>
  </sheetViews>
  <sheetFormatPr defaultColWidth="9.1796875" defaultRowHeight="14.5" x14ac:dyDescent="0.35"/>
  <cols>
    <col min="1" max="1" width="1.54296875" style="6" customWidth="1"/>
    <col min="2" max="2" width="54.7265625" style="2" customWidth="1"/>
    <col min="3" max="10" width="15.7265625" style="2" customWidth="1"/>
    <col min="11" max="11" width="11.7265625" style="30" bestFit="1" customWidth="1"/>
    <col min="12" max="13" width="13.26953125" style="6" bestFit="1" customWidth="1"/>
    <col min="14" max="16384" width="9.1796875" style="6"/>
  </cols>
  <sheetData>
    <row r="1" spans="2:13" x14ac:dyDescent="0.35">
      <c r="G1" s="3"/>
      <c r="H1" s="3"/>
      <c r="I1" s="4" t="s">
        <v>0</v>
      </c>
      <c r="J1" s="5" t="s">
        <v>1</v>
      </c>
    </row>
    <row r="2" spans="2:13" x14ac:dyDescent="0.35">
      <c r="B2" s="7" t="s">
        <v>43</v>
      </c>
      <c r="C2" s="7"/>
      <c r="D2" s="7"/>
      <c r="E2" s="7"/>
      <c r="F2" s="7"/>
      <c r="G2" s="3"/>
      <c r="H2" s="3"/>
      <c r="I2" s="4" t="s">
        <v>3</v>
      </c>
      <c r="J2" s="5" t="str">
        <f>'1. General Govt'!J2</f>
        <v>Q1 2024</v>
      </c>
    </row>
    <row r="3" spans="2:13" x14ac:dyDescent="0.35">
      <c r="B3" s="8" t="s">
        <v>4</v>
      </c>
      <c r="C3" s="20"/>
      <c r="D3" s="20"/>
      <c r="E3" s="20"/>
      <c r="F3" s="20"/>
      <c r="G3" s="3"/>
      <c r="H3" s="3"/>
      <c r="I3" s="4" t="s">
        <v>5</v>
      </c>
      <c r="J3" s="5" t="s">
        <v>6</v>
      </c>
    </row>
    <row r="4" spans="2:13" x14ac:dyDescent="0.35">
      <c r="B4" s="8"/>
      <c r="C4" s="9" t="s">
        <v>37</v>
      </c>
      <c r="D4" s="9" t="s">
        <v>42</v>
      </c>
      <c r="E4" s="9" t="s">
        <v>52</v>
      </c>
      <c r="F4" s="9" t="s">
        <v>51</v>
      </c>
      <c r="G4" s="9" t="s">
        <v>58</v>
      </c>
      <c r="H4" s="9" t="s">
        <v>62</v>
      </c>
      <c r="I4" s="9" t="s">
        <v>66</v>
      </c>
      <c r="J4" s="9" t="s">
        <v>64</v>
      </c>
    </row>
    <row r="5" spans="2:13" x14ac:dyDescent="0.35">
      <c r="B5" s="7" t="s">
        <v>44</v>
      </c>
      <c r="C5" s="7"/>
      <c r="D5" s="7"/>
      <c r="E5" s="7"/>
      <c r="F5" s="7"/>
      <c r="G5" s="10"/>
      <c r="H5" s="10"/>
      <c r="I5" s="10"/>
      <c r="J5" s="10"/>
    </row>
    <row r="6" spans="2:13" x14ac:dyDescent="0.35">
      <c r="B6" s="11" t="s">
        <v>8</v>
      </c>
      <c r="C6" s="11"/>
      <c r="D6" s="11"/>
      <c r="E6" s="11"/>
      <c r="F6" s="11"/>
      <c r="G6" s="12"/>
      <c r="H6" s="12"/>
      <c r="I6" s="12"/>
      <c r="J6" s="12"/>
    </row>
    <row r="7" spans="2:13" x14ac:dyDescent="0.35">
      <c r="B7" s="13" t="s">
        <v>9</v>
      </c>
      <c r="C7" s="14">
        <f t="shared" ref="C7:F7" si="0">SUM(C8:C9)+SUM(C11:C13)</f>
        <v>157780.40953289374</v>
      </c>
      <c r="D7" s="14">
        <f t="shared" si="0"/>
        <v>135265.23318963894</v>
      </c>
      <c r="E7" s="14">
        <f t="shared" si="0"/>
        <v>93945.905768939439</v>
      </c>
      <c r="F7" s="14">
        <f t="shared" si="0"/>
        <v>105786.4197748536</v>
      </c>
      <c r="G7" s="14">
        <f>SUM(G8:G9)+SUM(G11:G13)</f>
        <v>89925.981642928004</v>
      </c>
      <c r="H7" s="14">
        <f t="shared" ref="H7:J7" si="1">SUM(H8:H9)+SUM(H11:H13)</f>
        <v>103246.24255639708</v>
      </c>
      <c r="I7" s="14">
        <f t="shared" si="1"/>
        <v>77305.579037504882</v>
      </c>
      <c r="J7" s="14">
        <f t="shared" si="1"/>
        <v>64863.842246594948</v>
      </c>
      <c r="K7" s="31"/>
    </row>
    <row r="8" spans="2:13" x14ac:dyDescent="0.35">
      <c r="B8" s="15" t="s">
        <v>10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31"/>
      <c r="L8" s="31"/>
      <c r="M8" s="31"/>
    </row>
    <row r="9" spans="2:13" x14ac:dyDescent="0.35">
      <c r="B9" s="15" t="s">
        <v>11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31"/>
      <c r="L9" s="31"/>
      <c r="M9" s="31"/>
    </row>
    <row r="10" spans="2:13" ht="15" x14ac:dyDescent="0.35">
      <c r="B10" s="37" t="s">
        <v>12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1"/>
      <c r="L10" s="31"/>
      <c r="M10" s="31"/>
    </row>
    <row r="11" spans="2:13" x14ac:dyDescent="0.35">
      <c r="B11" s="15" t="s">
        <v>13</v>
      </c>
      <c r="C11" s="1">
        <v>109168.18943089101</v>
      </c>
      <c r="D11" s="1">
        <v>97027.941951674991</v>
      </c>
      <c r="E11" s="1">
        <v>56644.227903178762</v>
      </c>
      <c r="F11" s="1">
        <v>76106.994078026997</v>
      </c>
      <c r="G11" s="1">
        <v>69163.797055939009</v>
      </c>
      <c r="H11" s="1">
        <v>83722.76706335698</v>
      </c>
      <c r="I11" s="1">
        <v>58668.089549436001</v>
      </c>
      <c r="J11" s="1">
        <v>62552.132235366</v>
      </c>
      <c r="K11" s="31"/>
      <c r="L11" s="31"/>
      <c r="M11" s="31"/>
    </row>
    <row r="12" spans="2:13" x14ac:dyDescent="0.35">
      <c r="B12" s="15" t="s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31"/>
      <c r="L12" s="31"/>
      <c r="M12" s="31"/>
    </row>
    <row r="13" spans="2:13" x14ac:dyDescent="0.35">
      <c r="B13" s="15" t="s">
        <v>15</v>
      </c>
      <c r="C13" s="1">
        <v>48612.220102002735</v>
      </c>
      <c r="D13" s="1">
        <v>38237.29123796396</v>
      </c>
      <c r="E13" s="1">
        <v>37301.677865760685</v>
      </c>
      <c r="F13" s="1">
        <v>29679.425696826598</v>
      </c>
      <c r="G13" s="1">
        <v>20762.184586989002</v>
      </c>
      <c r="H13" s="1">
        <v>19523.4754930401</v>
      </c>
      <c r="I13" s="1">
        <v>18637.489488068888</v>
      </c>
      <c r="J13" s="1">
        <v>2311.7100112289468</v>
      </c>
      <c r="K13" s="31"/>
      <c r="L13" s="31"/>
      <c r="M13" s="31"/>
    </row>
    <row r="14" spans="2:13" x14ac:dyDescent="0.35">
      <c r="B14" s="13" t="s">
        <v>16</v>
      </c>
      <c r="C14" s="14">
        <f t="shared" ref="C14:F14" si="2">C15+C24</f>
        <v>985758.70185428369</v>
      </c>
      <c r="D14" s="14">
        <f t="shared" si="2"/>
        <v>999929.47480448778</v>
      </c>
      <c r="E14" s="14">
        <f t="shared" si="2"/>
        <v>984194.70380779426</v>
      </c>
      <c r="F14" s="14">
        <f t="shared" si="2"/>
        <v>925836.72167507571</v>
      </c>
      <c r="G14" s="14">
        <f>G15+G24</f>
        <v>903209.87515594752</v>
      </c>
      <c r="H14" s="14">
        <f t="shared" ref="H14:J14" si="3">H15+H24</f>
        <v>892547.90001288941</v>
      </c>
      <c r="I14" s="14">
        <f t="shared" si="3"/>
        <v>932076.12522982818</v>
      </c>
      <c r="J14" s="14">
        <f t="shared" si="3"/>
        <v>971121.31392251351</v>
      </c>
      <c r="K14" s="31"/>
      <c r="L14" s="31"/>
    </row>
    <row r="15" spans="2:13" x14ac:dyDescent="0.35">
      <c r="B15" s="13" t="s">
        <v>17</v>
      </c>
      <c r="C15" s="14">
        <f t="shared" ref="C15:F15" si="4">SUM(C16:C17)+SUM(C22:C23)+C20</f>
        <v>83945.853169469832</v>
      </c>
      <c r="D15" s="14">
        <f t="shared" si="4"/>
        <v>108222.10435000359</v>
      </c>
      <c r="E15" s="14">
        <f t="shared" si="4"/>
        <v>94595.036954606883</v>
      </c>
      <c r="F15" s="14">
        <f t="shared" si="4"/>
        <v>84743.26012877989</v>
      </c>
      <c r="G15" s="14">
        <f>SUM(G16:G17)+SUM(G22:G23)+G20</f>
        <v>86156.820386381005</v>
      </c>
      <c r="H15" s="14">
        <f t="shared" ref="H15:J15" si="5">SUM(H16:H17)+SUM(H22:H23)+H20</f>
        <v>83438.706831734016</v>
      </c>
      <c r="I15" s="14">
        <f t="shared" si="5"/>
        <v>81834.717249217676</v>
      </c>
      <c r="J15" s="14">
        <f t="shared" si="5"/>
        <v>81356.104678360338</v>
      </c>
      <c r="K15" s="31"/>
      <c r="L15" s="31"/>
    </row>
    <row r="16" spans="2:13" x14ac:dyDescent="0.35">
      <c r="B16" s="15" t="s">
        <v>10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31"/>
      <c r="L16" s="31"/>
    </row>
    <row r="17" spans="2:11" x14ac:dyDescent="0.35">
      <c r="B17" s="15" t="s">
        <v>11</v>
      </c>
      <c r="C17" s="1">
        <v>32028.608122401649</v>
      </c>
      <c r="D17" s="1">
        <v>32368</v>
      </c>
      <c r="E17" s="1">
        <v>43645.640936000003</v>
      </c>
      <c r="F17" s="1">
        <v>41924.112641</v>
      </c>
      <c r="G17" s="1">
        <v>30426.885123786</v>
      </c>
      <c r="H17" s="1">
        <v>27699.146933606011</v>
      </c>
      <c r="I17" s="1">
        <v>30645.373873999288</v>
      </c>
      <c r="J17" s="1">
        <v>31354.412974855673</v>
      </c>
      <c r="K17" s="31"/>
    </row>
    <row r="18" spans="2:11" ht="15" x14ac:dyDescent="0.35">
      <c r="B18" s="37" t="s">
        <v>12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1"/>
    </row>
    <row r="19" spans="2:11" ht="15" x14ac:dyDescent="0.35">
      <c r="B19" s="37" t="s">
        <v>18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1"/>
    </row>
    <row r="20" spans="2:11" x14ac:dyDescent="0.35">
      <c r="B20" s="15" t="s">
        <v>13</v>
      </c>
      <c r="C20" s="1">
        <v>51917.245047068187</v>
      </c>
      <c r="D20" s="1">
        <v>75854.104350003588</v>
      </c>
      <c r="E20" s="1">
        <v>50949.39601860688</v>
      </c>
      <c r="F20" s="1">
        <v>42819.147487779883</v>
      </c>
      <c r="G20" s="1">
        <v>55729.935262594998</v>
      </c>
      <c r="H20" s="1">
        <v>55739.559898128005</v>
      </c>
      <c r="I20" s="1">
        <v>51189.343375218385</v>
      </c>
      <c r="J20" s="1">
        <v>50001.691703504664</v>
      </c>
      <c r="K20" s="31"/>
    </row>
    <row r="21" spans="2:11" ht="15" x14ac:dyDescent="0.35">
      <c r="B21" s="37" t="s">
        <v>18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1"/>
    </row>
    <row r="22" spans="2:11" x14ac:dyDescent="0.35">
      <c r="B22" s="15" t="s">
        <v>14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31"/>
    </row>
    <row r="23" spans="2:11" x14ac:dyDescent="0.35">
      <c r="B23" s="15" t="s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31"/>
    </row>
    <row r="24" spans="2:11" x14ac:dyDescent="0.35">
      <c r="B24" s="13" t="s">
        <v>19</v>
      </c>
      <c r="C24" s="14">
        <f t="shared" ref="C24:F24" si="6">SUM(C25:C27)+SUM(C29:C31)</f>
        <v>901812.84868481383</v>
      </c>
      <c r="D24" s="14">
        <f t="shared" si="6"/>
        <v>891707.37045448413</v>
      </c>
      <c r="E24" s="14">
        <f t="shared" si="6"/>
        <v>889599.66685318737</v>
      </c>
      <c r="F24" s="14">
        <f t="shared" si="6"/>
        <v>841093.46154629579</v>
      </c>
      <c r="G24" s="14">
        <f>SUM(G25:G27)+SUM(G29:G31)</f>
        <v>817053.05476956652</v>
      </c>
      <c r="H24" s="14">
        <f t="shared" ref="H24:J24" si="7">SUM(H25:H27)+SUM(H29:H31)</f>
        <v>809109.19318115537</v>
      </c>
      <c r="I24" s="14">
        <f t="shared" si="7"/>
        <v>850241.4079806105</v>
      </c>
      <c r="J24" s="14">
        <f t="shared" si="7"/>
        <v>889765.20924415311</v>
      </c>
      <c r="K24" s="31"/>
    </row>
    <row r="25" spans="2:11" x14ac:dyDescent="0.35">
      <c r="B25" s="15" t="s">
        <v>20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31"/>
    </row>
    <row r="26" spans="2:11" x14ac:dyDescent="0.35">
      <c r="B26" s="15" t="s">
        <v>10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31"/>
    </row>
    <row r="27" spans="2:11" x14ac:dyDescent="0.35">
      <c r="B27" s="15" t="s">
        <v>11</v>
      </c>
      <c r="C27" s="1">
        <v>474032.72769344528</v>
      </c>
      <c r="D27" s="1">
        <v>464816.52278195316</v>
      </c>
      <c r="E27" s="1">
        <v>469985.33151197754</v>
      </c>
      <c r="F27" s="1">
        <v>448598.93854418374</v>
      </c>
      <c r="G27" s="1">
        <v>421439.079966316</v>
      </c>
      <c r="H27" s="1">
        <v>436269.94705986389</v>
      </c>
      <c r="I27" s="1">
        <v>428019.33504807169</v>
      </c>
      <c r="J27" s="1">
        <v>439577.96664823539</v>
      </c>
      <c r="K27" s="31"/>
    </row>
    <row r="28" spans="2:11" ht="15" x14ac:dyDescent="0.35">
      <c r="B28" s="37" t="s">
        <v>12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1"/>
    </row>
    <row r="29" spans="2:11" x14ac:dyDescent="0.35">
      <c r="B29" s="15" t="s">
        <v>13</v>
      </c>
      <c r="C29" s="1">
        <v>427780.1209913686</v>
      </c>
      <c r="D29" s="1">
        <v>426890.84767253103</v>
      </c>
      <c r="E29" s="1">
        <v>419614.33534120984</v>
      </c>
      <c r="F29" s="1">
        <v>392494.52300211205</v>
      </c>
      <c r="G29" s="1">
        <v>395613.97480325057</v>
      </c>
      <c r="H29" s="1">
        <v>372839.24612129148</v>
      </c>
      <c r="I29" s="1">
        <v>422222.07293253881</v>
      </c>
      <c r="J29" s="1">
        <v>450187.24259591772</v>
      </c>
      <c r="K29" s="31"/>
    </row>
    <row r="30" spans="2:11" x14ac:dyDescent="0.35">
      <c r="B30" s="15" t="s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31"/>
    </row>
    <row r="31" spans="2:11" x14ac:dyDescent="0.35">
      <c r="B31" s="15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31"/>
    </row>
    <row r="32" spans="2:11" x14ac:dyDescent="0.35">
      <c r="B32" s="13" t="s">
        <v>21</v>
      </c>
      <c r="C32" s="16">
        <f>SUM(C33:C35)+C38+SUM(C40:C41)</f>
        <v>1143539.1113871776</v>
      </c>
      <c r="D32" s="16">
        <f t="shared" ref="D32:F32" si="8">SUM(D33:D35)+D38+SUM(D40:D41)</f>
        <v>1135194.7079941269</v>
      </c>
      <c r="E32" s="16">
        <f t="shared" si="8"/>
        <v>1078140.6095767338</v>
      </c>
      <c r="F32" s="16">
        <f t="shared" si="8"/>
        <v>1031623.1414499292</v>
      </c>
      <c r="G32" s="16">
        <f>SUM(G33:G35)+G38+SUM(G40:G41)</f>
        <v>993135.85679887561</v>
      </c>
      <c r="H32" s="16">
        <f t="shared" ref="H32:J32" si="9">SUM(H33:H35)+H38+SUM(H40:H41)</f>
        <v>995794.1425692864</v>
      </c>
      <c r="I32" s="16">
        <f t="shared" si="9"/>
        <v>1009381.7042673329</v>
      </c>
      <c r="J32" s="16">
        <f t="shared" si="9"/>
        <v>1035985.1561691083</v>
      </c>
      <c r="K32" s="31"/>
    </row>
    <row r="33" spans="2:13" x14ac:dyDescent="0.35">
      <c r="B33" s="15" t="s">
        <v>20</v>
      </c>
      <c r="C33" s="28">
        <f t="shared" ref="C33:F33" si="10">C25</f>
        <v>0</v>
      </c>
      <c r="D33" s="28">
        <f t="shared" si="10"/>
        <v>0</v>
      </c>
      <c r="E33" s="28">
        <f t="shared" si="10"/>
        <v>0</v>
      </c>
      <c r="F33" s="28">
        <f t="shared" si="10"/>
        <v>0</v>
      </c>
      <c r="G33" s="28">
        <f>G25</f>
        <v>0</v>
      </c>
      <c r="H33" s="28">
        <f t="shared" ref="H33:J33" si="11">H25</f>
        <v>0</v>
      </c>
      <c r="I33" s="28">
        <f t="shared" si="11"/>
        <v>0</v>
      </c>
      <c r="J33" s="28">
        <f t="shared" si="11"/>
        <v>0</v>
      </c>
      <c r="K33" s="31"/>
    </row>
    <row r="34" spans="2:13" x14ac:dyDescent="0.35">
      <c r="B34" s="15" t="s">
        <v>10</v>
      </c>
      <c r="C34" s="28">
        <f t="shared" ref="C34:F36" si="12">C8+C16+C26</f>
        <v>0</v>
      </c>
      <c r="D34" s="28">
        <f t="shared" si="12"/>
        <v>0</v>
      </c>
      <c r="E34" s="28">
        <f t="shared" si="12"/>
        <v>0</v>
      </c>
      <c r="F34" s="28">
        <f t="shared" si="12"/>
        <v>0</v>
      </c>
      <c r="G34" s="28">
        <f>G8+G16+G26</f>
        <v>0</v>
      </c>
      <c r="H34" s="28">
        <f t="shared" ref="H34:J36" si="13">H8+H16+H26</f>
        <v>0</v>
      </c>
      <c r="I34" s="28">
        <f t="shared" si="13"/>
        <v>0</v>
      </c>
      <c r="J34" s="28">
        <f t="shared" si="13"/>
        <v>0</v>
      </c>
      <c r="K34" s="31"/>
    </row>
    <row r="35" spans="2:13" x14ac:dyDescent="0.35">
      <c r="B35" s="15" t="s">
        <v>11</v>
      </c>
      <c r="C35" s="28">
        <f t="shared" si="12"/>
        <v>506061.33581584692</v>
      </c>
      <c r="D35" s="28">
        <f t="shared" si="12"/>
        <v>497184.52278195316</v>
      </c>
      <c r="E35" s="28">
        <f t="shared" si="12"/>
        <v>513630.97244797752</v>
      </c>
      <c r="F35" s="28">
        <f t="shared" si="12"/>
        <v>490523.05118518375</v>
      </c>
      <c r="G35" s="28">
        <f>G9+G17+G27</f>
        <v>451865.96509010199</v>
      </c>
      <c r="H35" s="28">
        <f t="shared" si="13"/>
        <v>463969.0939934699</v>
      </c>
      <c r="I35" s="28">
        <f t="shared" si="13"/>
        <v>458664.70892207097</v>
      </c>
      <c r="J35" s="28">
        <f t="shared" si="13"/>
        <v>470932.37962309108</v>
      </c>
      <c r="K35" s="31"/>
    </row>
    <row r="36" spans="2:13" ht="15" x14ac:dyDescent="0.35">
      <c r="B36" s="37" t="s">
        <v>12</v>
      </c>
      <c r="C36" s="38">
        <f t="shared" si="12"/>
        <v>0</v>
      </c>
      <c r="D36" s="38">
        <f t="shared" si="12"/>
        <v>0</v>
      </c>
      <c r="E36" s="38">
        <f t="shared" si="12"/>
        <v>0</v>
      </c>
      <c r="F36" s="38">
        <f t="shared" si="12"/>
        <v>0</v>
      </c>
      <c r="G36" s="38">
        <f>G10+G18+G28</f>
        <v>0</v>
      </c>
      <c r="H36" s="38">
        <f t="shared" si="13"/>
        <v>0</v>
      </c>
      <c r="I36" s="38">
        <f t="shared" si="13"/>
        <v>0</v>
      </c>
      <c r="J36" s="38">
        <f t="shared" si="13"/>
        <v>0</v>
      </c>
      <c r="K36" s="31"/>
    </row>
    <row r="37" spans="2:13" ht="15" x14ac:dyDescent="0.35">
      <c r="B37" s="37" t="s">
        <v>18</v>
      </c>
      <c r="C37" s="38">
        <f t="shared" ref="C37:F37" si="14">C19</f>
        <v>0</v>
      </c>
      <c r="D37" s="38">
        <f t="shared" si="14"/>
        <v>0</v>
      </c>
      <c r="E37" s="38">
        <f t="shared" si="14"/>
        <v>0</v>
      </c>
      <c r="F37" s="38">
        <f t="shared" si="14"/>
        <v>0</v>
      </c>
      <c r="G37" s="38">
        <f>G19</f>
        <v>0</v>
      </c>
      <c r="H37" s="38">
        <f t="shared" ref="H37:J37" si="15">H19</f>
        <v>0</v>
      </c>
      <c r="I37" s="38">
        <f t="shared" si="15"/>
        <v>0</v>
      </c>
      <c r="J37" s="38">
        <f t="shared" si="15"/>
        <v>0</v>
      </c>
      <c r="K37" s="31"/>
    </row>
    <row r="38" spans="2:13" x14ac:dyDescent="0.35">
      <c r="B38" s="15" t="s">
        <v>13</v>
      </c>
      <c r="C38" s="28">
        <f t="shared" ref="C38:F38" si="16">C11+C20+C29</f>
        <v>588865.55546932784</v>
      </c>
      <c r="D38" s="28">
        <f t="shared" si="16"/>
        <v>599772.89397420967</v>
      </c>
      <c r="E38" s="28">
        <f t="shared" si="16"/>
        <v>527207.95926299552</v>
      </c>
      <c r="F38" s="28">
        <f t="shared" si="16"/>
        <v>511420.66456791892</v>
      </c>
      <c r="G38" s="28">
        <f>G11+G20+G29</f>
        <v>520507.70712178457</v>
      </c>
      <c r="H38" s="28">
        <f t="shared" ref="H38:J38" si="17">H11+H20+H29</f>
        <v>512301.57308277645</v>
      </c>
      <c r="I38" s="28">
        <f t="shared" si="17"/>
        <v>532079.50585719314</v>
      </c>
      <c r="J38" s="28">
        <f t="shared" si="17"/>
        <v>562741.06653478835</v>
      </c>
      <c r="K38" s="31"/>
    </row>
    <row r="39" spans="2:13" ht="15" x14ac:dyDescent="0.35">
      <c r="B39" s="37" t="s">
        <v>18</v>
      </c>
      <c r="C39" s="38">
        <f t="shared" ref="C39:F39" si="18">C21</f>
        <v>0</v>
      </c>
      <c r="D39" s="38">
        <f t="shared" si="18"/>
        <v>0</v>
      </c>
      <c r="E39" s="38">
        <f t="shared" si="18"/>
        <v>0</v>
      </c>
      <c r="F39" s="38">
        <f t="shared" si="18"/>
        <v>0</v>
      </c>
      <c r="G39" s="38">
        <f>G21</f>
        <v>0</v>
      </c>
      <c r="H39" s="38">
        <f t="shared" ref="H39:J39" si="19">H21</f>
        <v>0</v>
      </c>
      <c r="I39" s="38">
        <f t="shared" si="19"/>
        <v>0</v>
      </c>
      <c r="J39" s="38">
        <f t="shared" si="19"/>
        <v>0</v>
      </c>
      <c r="K39" s="31"/>
    </row>
    <row r="40" spans="2:13" x14ac:dyDescent="0.35">
      <c r="B40" s="15" t="s">
        <v>14</v>
      </c>
      <c r="C40" s="28">
        <f t="shared" ref="C40:F41" si="20">C12+C22+C30</f>
        <v>0</v>
      </c>
      <c r="D40" s="28">
        <f t="shared" si="20"/>
        <v>0</v>
      </c>
      <c r="E40" s="28">
        <f t="shared" si="20"/>
        <v>0</v>
      </c>
      <c r="F40" s="28">
        <f t="shared" si="20"/>
        <v>0</v>
      </c>
      <c r="G40" s="28">
        <f>G12+G22+G30</f>
        <v>0</v>
      </c>
      <c r="H40" s="28">
        <f t="shared" ref="H40:J41" si="21">H12+H22+H30</f>
        <v>0</v>
      </c>
      <c r="I40" s="28">
        <f t="shared" si="21"/>
        <v>0</v>
      </c>
      <c r="J40" s="28">
        <f t="shared" si="21"/>
        <v>0</v>
      </c>
      <c r="K40" s="31"/>
    </row>
    <row r="41" spans="2:13" x14ac:dyDescent="0.35">
      <c r="B41" s="15" t="s">
        <v>15</v>
      </c>
      <c r="C41" s="28">
        <f t="shared" si="20"/>
        <v>48612.220102002735</v>
      </c>
      <c r="D41" s="28">
        <f t="shared" si="20"/>
        <v>38237.29123796396</v>
      </c>
      <c r="E41" s="28">
        <f t="shared" si="20"/>
        <v>37301.677865760685</v>
      </c>
      <c r="F41" s="28">
        <f t="shared" si="20"/>
        <v>29679.425696826598</v>
      </c>
      <c r="G41" s="28">
        <f>G13+G23+G31</f>
        <v>20762.184586989002</v>
      </c>
      <c r="H41" s="28">
        <f t="shared" si="21"/>
        <v>19523.4754930401</v>
      </c>
      <c r="I41" s="28">
        <f t="shared" si="21"/>
        <v>18637.489488068888</v>
      </c>
      <c r="J41" s="28">
        <f t="shared" si="21"/>
        <v>2311.7100112289468</v>
      </c>
      <c r="K41" s="31"/>
    </row>
    <row r="42" spans="2:13" x14ac:dyDescent="0.35">
      <c r="B42" s="15"/>
      <c r="C42" s="17"/>
      <c r="D42" s="17"/>
      <c r="E42" s="17"/>
      <c r="F42" s="17"/>
      <c r="G42" s="17"/>
      <c r="H42" s="17"/>
      <c r="I42" s="17"/>
      <c r="J42" s="17"/>
      <c r="K42" s="31"/>
    </row>
    <row r="43" spans="2:13" x14ac:dyDescent="0.35">
      <c r="B43" s="18" t="s">
        <v>22</v>
      </c>
      <c r="C43" s="17">
        <f t="shared" ref="C43:F43" si="22">C44+C45</f>
        <v>1143539.1113871774</v>
      </c>
      <c r="D43" s="17">
        <f t="shared" si="22"/>
        <v>1135194.7079941267</v>
      </c>
      <c r="E43" s="17">
        <f t="shared" si="22"/>
        <v>1078140.6095767338</v>
      </c>
      <c r="F43" s="17">
        <f t="shared" si="22"/>
        <v>1031623.1414499292</v>
      </c>
      <c r="G43" s="17">
        <f>G44+G45</f>
        <v>993135.85679887573</v>
      </c>
      <c r="H43" s="17">
        <f t="shared" ref="H43:J43" si="23">H44+H45</f>
        <v>995794.14256928652</v>
      </c>
      <c r="I43" s="17">
        <f t="shared" si="23"/>
        <v>1009381.704267333</v>
      </c>
      <c r="J43" s="17">
        <f t="shared" si="23"/>
        <v>1035985.1561691083</v>
      </c>
      <c r="K43" s="31"/>
    </row>
    <row r="44" spans="2:13" x14ac:dyDescent="0.35">
      <c r="B44" s="15" t="s">
        <v>23</v>
      </c>
      <c r="C44" s="29">
        <v>384322.40522913367</v>
      </c>
      <c r="D44" s="29">
        <v>369772.26291360892</v>
      </c>
      <c r="E44" s="29">
        <v>326853.30667875631</v>
      </c>
      <c r="F44" s="29">
        <v>302894.43932127499</v>
      </c>
      <c r="G44" s="29">
        <v>318656.57456609397</v>
      </c>
      <c r="H44" s="29">
        <v>312187.02532226813</v>
      </c>
      <c r="I44" s="29">
        <v>314489.55068784871</v>
      </c>
      <c r="J44" s="29">
        <v>317210.59772010514</v>
      </c>
      <c r="K44" s="31"/>
    </row>
    <row r="45" spans="2:13" x14ac:dyDescent="0.35">
      <c r="B45" s="15" t="s">
        <v>24</v>
      </c>
      <c r="C45" s="29">
        <v>759216.7061580437</v>
      </c>
      <c r="D45" s="29">
        <v>765422.44508051779</v>
      </c>
      <c r="E45" s="29">
        <v>751287.30289797741</v>
      </c>
      <c r="F45" s="29">
        <v>728728.70212865423</v>
      </c>
      <c r="G45" s="29">
        <v>674479.28223278176</v>
      </c>
      <c r="H45" s="29">
        <v>683607.11724701838</v>
      </c>
      <c r="I45" s="29">
        <v>694892.15357948432</v>
      </c>
      <c r="J45" s="29">
        <v>718774.55844900326</v>
      </c>
      <c r="K45" s="31"/>
      <c r="L45" s="31"/>
      <c r="M45" s="31"/>
    </row>
    <row r="46" spans="2:13" x14ac:dyDescent="0.35">
      <c r="B46" s="15"/>
      <c r="C46" s="17"/>
      <c r="D46" s="17"/>
      <c r="E46" s="17"/>
      <c r="F46" s="17"/>
      <c r="G46" s="17"/>
      <c r="H46" s="17"/>
      <c r="I46" s="17"/>
      <c r="J46" s="17"/>
      <c r="K46" s="31"/>
      <c r="L46" s="31"/>
      <c r="M46" s="31"/>
    </row>
    <row r="47" spans="2:13" x14ac:dyDescent="0.35">
      <c r="B47" s="11" t="s">
        <v>25</v>
      </c>
      <c r="C47" s="17">
        <f t="shared" ref="C47:F47" si="24">C48+C49</f>
        <v>1143539.1113871774</v>
      </c>
      <c r="D47" s="17">
        <f t="shared" si="24"/>
        <v>1135194.7079941267</v>
      </c>
      <c r="E47" s="17">
        <f t="shared" si="24"/>
        <v>1078140.6095767338</v>
      </c>
      <c r="F47" s="17">
        <f t="shared" si="24"/>
        <v>1031623.1414499292</v>
      </c>
      <c r="G47" s="17">
        <f>G48+G49</f>
        <v>993135.85679887561</v>
      </c>
      <c r="H47" s="17">
        <f t="shared" ref="H47:J47" si="25">H48+H49</f>
        <v>995794.1425692864</v>
      </c>
      <c r="I47" s="17">
        <f t="shared" si="25"/>
        <v>1009381.704267333</v>
      </c>
      <c r="J47" s="17">
        <f t="shared" si="25"/>
        <v>1035985.1561691086</v>
      </c>
      <c r="K47" s="31"/>
    </row>
    <row r="48" spans="2:13" x14ac:dyDescent="0.35">
      <c r="B48" s="15" t="s">
        <v>26</v>
      </c>
      <c r="C48" s="29">
        <v>478355.23415191699</v>
      </c>
      <c r="D48" s="29">
        <v>469968.34536559897</v>
      </c>
      <c r="E48" s="29">
        <v>402996.90162908396</v>
      </c>
      <c r="F48" s="29">
        <v>392612.17058116698</v>
      </c>
      <c r="G48" s="29">
        <v>404839.40705147496</v>
      </c>
      <c r="H48" s="29">
        <v>395034.77815940499</v>
      </c>
      <c r="I48" s="29">
        <v>392479.89092988597</v>
      </c>
      <c r="J48" s="29">
        <v>407417.74839263805</v>
      </c>
      <c r="K48" s="31"/>
      <c r="L48" s="31"/>
    </row>
    <row r="49" spans="2:12" x14ac:dyDescent="0.35">
      <c r="B49" s="15" t="s">
        <v>27</v>
      </c>
      <c r="C49" s="29">
        <v>665183.87723526044</v>
      </c>
      <c r="D49" s="29">
        <v>665226.3626285278</v>
      </c>
      <c r="E49" s="29">
        <v>675143.70794764976</v>
      </c>
      <c r="F49" s="29">
        <v>639010.97086876223</v>
      </c>
      <c r="G49" s="29">
        <v>588296.44974740059</v>
      </c>
      <c r="H49" s="29">
        <v>600759.36440988141</v>
      </c>
      <c r="I49" s="29">
        <v>616901.81333744701</v>
      </c>
      <c r="J49" s="29">
        <v>628567.40777647053</v>
      </c>
      <c r="K49" s="31"/>
      <c r="L49" s="31"/>
    </row>
    <row r="50" spans="2:12" x14ac:dyDescent="0.35">
      <c r="B50" s="8"/>
      <c r="C50" s="8"/>
      <c r="D50" s="8"/>
      <c r="E50" s="8"/>
      <c r="F50" s="8"/>
      <c r="G50" s="19"/>
      <c r="H50" s="19"/>
      <c r="I50" s="19"/>
      <c r="J50" s="19"/>
    </row>
    <row r="51" spans="2:12" x14ac:dyDescent="0.35">
      <c r="B51" s="20"/>
      <c r="C51" s="20"/>
      <c r="D51" s="20"/>
      <c r="E51" s="20"/>
      <c r="F51" s="20"/>
      <c r="G51" s="21"/>
      <c r="H51" s="21"/>
      <c r="I51" s="12"/>
      <c r="J51" s="12"/>
    </row>
    <row r="52" spans="2:12" x14ac:dyDescent="0.35">
      <c r="B52" s="11" t="s">
        <v>28</v>
      </c>
      <c r="C52" s="11"/>
      <c r="D52" s="11"/>
      <c r="E52" s="11"/>
      <c r="F52" s="11"/>
      <c r="G52" s="22"/>
      <c r="H52" s="21"/>
      <c r="I52" s="12"/>
      <c r="J52" s="12"/>
    </row>
    <row r="53" spans="2:12" x14ac:dyDescent="0.35">
      <c r="B53" s="20" t="s">
        <v>29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</row>
    <row r="54" spans="2:12" x14ac:dyDescent="0.35">
      <c r="B54" s="20" t="s">
        <v>30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</row>
    <row r="55" spans="2:12" s="43" customFormat="1" x14ac:dyDescent="0.35">
      <c r="B55" s="42"/>
      <c r="C55" s="42"/>
      <c r="D55" s="42"/>
      <c r="E55" s="42"/>
      <c r="F55" s="42"/>
      <c r="G55" s="47"/>
      <c r="H55" s="47"/>
      <c r="I55" s="48"/>
      <c r="J55" s="48"/>
      <c r="K55" s="46"/>
    </row>
    <row r="56" spans="2:12" s="43" customFormat="1" x14ac:dyDescent="0.35">
      <c r="B56" s="42" t="s">
        <v>31</v>
      </c>
      <c r="C56" s="45">
        <f t="shared" ref="C56:F56" si="26">C32-(C43)</f>
        <v>0</v>
      </c>
      <c r="D56" s="45">
        <f t="shared" si="26"/>
        <v>0</v>
      </c>
      <c r="E56" s="45">
        <f t="shared" si="26"/>
        <v>0</v>
      </c>
      <c r="F56" s="45">
        <f t="shared" si="26"/>
        <v>0</v>
      </c>
      <c r="G56" s="45">
        <f>G32-(G43)</f>
        <v>0</v>
      </c>
      <c r="H56" s="45">
        <f t="shared" ref="H56:J56" si="27">H32-(H43)</f>
        <v>0</v>
      </c>
      <c r="I56" s="45">
        <f t="shared" si="27"/>
        <v>0</v>
      </c>
      <c r="J56" s="45">
        <f t="shared" si="27"/>
        <v>0</v>
      </c>
      <c r="K56" s="46"/>
    </row>
    <row r="57" spans="2:12" s="43" customFormat="1" x14ac:dyDescent="0.35">
      <c r="B57" s="42" t="s">
        <v>32</v>
      </c>
      <c r="C57" s="45">
        <f t="shared" ref="C57:F57" si="28">C32-C47</f>
        <v>0</v>
      </c>
      <c r="D57" s="45">
        <f t="shared" si="28"/>
        <v>0</v>
      </c>
      <c r="E57" s="45">
        <f t="shared" si="28"/>
        <v>0</v>
      </c>
      <c r="F57" s="45">
        <f t="shared" si="28"/>
        <v>0</v>
      </c>
      <c r="G57" s="45">
        <f>G32-G47</f>
        <v>0</v>
      </c>
      <c r="H57" s="45">
        <f t="shared" ref="H57:J57" si="29">H32-H47</f>
        <v>0</v>
      </c>
      <c r="I57" s="45">
        <f t="shared" si="29"/>
        <v>0</v>
      </c>
      <c r="J57" s="45">
        <f t="shared" si="29"/>
        <v>0</v>
      </c>
      <c r="K57" s="46"/>
    </row>
    <row r="58" spans="2:12" s="43" customFormat="1" x14ac:dyDescent="0.35">
      <c r="B58" s="20" t="s">
        <v>33</v>
      </c>
      <c r="C58" s="42"/>
      <c r="D58" s="42"/>
      <c r="E58" s="42"/>
      <c r="F58" s="42"/>
      <c r="G58" s="44"/>
      <c r="H58" s="44"/>
      <c r="I58" s="44"/>
      <c r="J58" s="44"/>
      <c r="K58" s="46"/>
    </row>
    <row r="59" spans="2:12" x14ac:dyDescent="0.35">
      <c r="B59" s="35" t="s">
        <v>45</v>
      </c>
      <c r="C59" s="35"/>
      <c r="D59" s="35"/>
      <c r="E59" s="35"/>
      <c r="F59" s="35"/>
    </row>
    <row r="60" spans="2:12" s="53" customFormat="1" ht="14.5" customHeight="1" x14ac:dyDescent="0.35">
      <c r="B60" s="58" t="s">
        <v>60</v>
      </c>
      <c r="C60" s="58"/>
      <c r="D60" s="58"/>
      <c r="E60" s="58"/>
      <c r="F60" s="58"/>
      <c r="G60" s="58"/>
      <c r="H60" s="58"/>
      <c r="I60" s="58"/>
      <c r="J60" s="58"/>
      <c r="K60" s="52"/>
    </row>
    <row r="61" spans="2:12" x14ac:dyDescent="0.35">
      <c r="B61" s="58"/>
      <c r="C61" s="58"/>
      <c r="D61" s="58"/>
      <c r="E61" s="58"/>
      <c r="F61" s="58"/>
      <c r="G61" s="59"/>
      <c r="H61" s="59"/>
      <c r="I61" s="59"/>
      <c r="J61" s="59"/>
    </row>
    <row r="62" spans="2:12" x14ac:dyDescent="0.35">
      <c r="B62" s="56"/>
      <c r="C62" s="56"/>
      <c r="D62" s="56"/>
      <c r="E62" s="56"/>
      <c r="F62" s="56"/>
      <c r="G62" s="56"/>
      <c r="H62" s="56"/>
      <c r="I62" s="56"/>
      <c r="J62" s="56"/>
    </row>
    <row r="63" spans="2:12" x14ac:dyDescent="0.35">
      <c r="B63" s="26"/>
      <c r="C63" s="26"/>
      <c r="D63" s="26"/>
      <c r="E63" s="26"/>
      <c r="F63" s="26"/>
      <c r="G63" s="25"/>
      <c r="H63" s="25"/>
      <c r="I63" s="25"/>
      <c r="J63" s="25"/>
    </row>
    <row r="64" spans="2:12" x14ac:dyDescent="0.35">
      <c r="B64" s="26"/>
      <c r="C64" s="26"/>
      <c r="D64" s="26"/>
      <c r="E64" s="26"/>
      <c r="F64" s="26"/>
      <c r="G64" s="25"/>
      <c r="H64" s="25"/>
      <c r="I64" s="25"/>
      <c r="J64" s="25"/>
    </row>
    <row r="65" spans="2:6" x14ac:dyDescent="0.35">
      <c r="B65" s="27"/>
      <c r="C65" s="27"/>
      <c r="D65" s="27"/>
      <c r="E65" s="27"/>
      <c r="F65" s="27"/>
    </row>
  </sheetData>
  <mergeCells count="3">
    <mergeCell ref="B60:J60"/>
    <mergeCell ref="B61:J61"/>
    <mergeCell ref="B62:J62"/>
  </mergeCells>
  <pageMargins left="0.25" right="0.25" top="0.75" bottom="0.75" header="0.3" footer="0.3"/>
  <pageSetup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65"/>
  <sheetViews>
    <sheetView zoomScale="85" zoomScaleNormal="85" workbookViewId="0">
      <selection activeCell="C4" sqref="C4"/>
    </sheetView>
  </sheetViews>
  <sheetFormatPr defaultColWidth="9.1796875" defaultRowHeight="14.5" x14ac:dyDescent="0.35"/>
  <cols>
    <col min="1" max="1" width="1.54296875" style="6" customWidth="1"/>
    <col min="2" max="2" width="54.7265625" style="2" customWidth="1"/>
    <col min="3" max="10" width="15.7265625" style="2" customWidth="1"/>
    <col min="11" max="11" width="11.7265625" style="30" bestFit="1" customWidth="1"/>
    <col min="12" max="13" width="13.26953125" style="6" bestFit="1" customWidth="1"/>
    <col min="14" max="16384" width="9.1796875" style="6"/>
  </cols>
  <sheetData>
    <row r="1" spans="2:13" x14ac:dyDescent="0.35">
      <c r="G1" s="3"/>
      <c r="H1" s="3"/>
      <c r="I1" s="4" t="s">
        <v>0</v>
      </c>
      <c r="J1" s="5" t="s">
        <v>1</v>
      </c>
    </row>
    <row r="2" spans="2:13" x14ac:dyDescent="0.35">
      <c r="B2" s="7" t="s">
        <v>46</v>
      </c>
      <c r="C2" s="7"/>
      <c r="D2" s="7"/>
      <c r="E2" s="7"/>
      <c r="F2" s="7"/>
      <c r="G2" s="3"/>
      <c r="H2" s="3"/>
      <c r="I2" s="4" t="s">
        <v>3</v>
      </c>
      <c r="J2" s="5" t="str">
        <f>'1. General Govt'!J2</f>
        <v>Q1 2024</v>
      </c>
    </row>
    <row r="3" spans="2:13" x14ac:dyDescent="0.35">
      <c r="B3" s="8" t="s">
        <v>4</v>
      </c>
      <c r="C3" s="20"/>
      <c r="D3" s="20"/>
      <c r="E3" s="20"/>
      <c r="F3" s="20"/>
      <c r="G3" s="3"/>
      <c r="H3" s="3"/>
      <c r="I3" s="4" t="s">
        <v>5</v>
      </c>
      <c r="J3" s="5" t="s">
        <v>6</v>
      </c>
    </row>
    <row r="4" spans="2:13" x14ac:dyDescent="0.35">
      <c r="B4" s="8"/>
      <c r="C4" s="9" t="s">
        <v>37</v>
      </c>
      <c r="D4" s="9" t="s">
        <v>42</v>
      </c>
      <c r="E4" s="9" t="s">
        <v>52</v>
      </c>
      <c r="F4" s="9" t="s">
        <v>51</v>
      </c>
      <c r="G4" s="9" t="s">
        <v>58</v>
      </c>
      <c r="H4" s="9" t="s">
        <v>62</v>
      </c>
      <c r="I4" s="9" t="s">
        <v>66</v>
      </c>
      <c r="J4" s="9" t="s">
        <v>64</v>
      </c>
    </row>
    <row r="5" spans="2:13" x14ac:dyDescent="0.35">
      <c r="B5" s="7" t="s">
        <v>47</v>
      </c>
      <c r="C5" s="7"/>
      <c r="D5" s="7"/>
      <c r="E5" s="7"/>
      <c r="F5" s="7"/>
      <c r="G5" s="10"/>
      <c r="H5" s="10"/>
      <c r="I5" s="10"/>
      <c r="J5" s="10"/>
    </row>
    <row r="6" spans="2:13" x14ac:dyDescent="0.35">
      <c r="B6" s="11" t="s">
        <v>8</v>
      </c>
      <c r="C6" s="11"/>
      <c r="D6" s="11"/>
      <c r="E6" s="11"/>
      <c r="F6" s="11"/>
      <c r="G6" s="12"/>
      <c r="H6" s="12"/>
      <c r="I6" s="12"/>
      <c r="J6" s="12"/>
    </row>
    <row r="7" spans="2:13" x14ac:dyDescent="0.35">
      <c r="B7" s="13" t="s">
        <v>9</v>
      </c>
      <c r="C7" s="14">
        <f>SUM(C8:C9)+SUM(C11:C13)</f>
        <v>4922699.8776492672</v>
      </c>
      <c r="D7" s="14">
        <f>SUM(D8:D9)+SUM(D11:D13)</f>
        <v>4718913.4748637751</v>
      </c>
      <c r="E7" s="14">
        <f>SUM(E8:E9)+SUM(E11:E13)</f>
        <v>4997470.1033792645</v>
      </c>
      <c r="F7" s="14">
        <f>SUM(F8:F9)+SUM(F11:F13)</f>
        <v>5842778.8393603517</v>
      </c>
      <c r="G7" s="14">
        <f>SUM(G8:G9)+SUM(G11:G13)</f>
        <v>5756190.7578920983</v>
      </c>
      <c r="H7" s="14">
        <f t="shared" ref="H7:J7" si="0">SUM(H8:H9)+SUM(H11:H13)</f>
        <v>5859696.1603857987</v>
      </c>
      <c r="I7" s="14">
        <f t="shared" si="0"/>
        <v>6138144.2246308671</v>
      </c>
      <c r="J7" s="14">
        <f t="shared" si="0"/>
        <v>6220941.590927368</v>
      </c>
      <c r="K7" s="31"/>
    </row>
    <row r="8" spans="2:13" ht="15.5" x14ac:dyDescent="0.35">
      <c r="B8" s="49" t="s">
        <v>48</v>
      </c>
      <c r="C8" s="1">
        <v>4455226.6245227987</v>
      </c>
      <c r="D8" s="1">
        <v>4125609.6984418756</v>
      </c>
      <c r="E8" s="1">
        <v>4315785.8222037666</v>
      </c>
      <c r="F8" s="1">
        <v>5079937.9798556622</v>
      </c>
      <c r="G8" s="1">
        <v>5009330.1950121401</v>
      </c>
      <c r="H8" s="1">
        <v>5056332.4377255207</v>
      </c>
      <c r="I8" s="1">
        <v>5213512.4153912878</v>
      </c>
      <c r="J8" s="1">
        <v>5236890.3899829173</v>
      </c>
      <c r="K8" s="31"/>
      <c r="L8" s="31"/>
      <c r="M8" s="31"/>
    </row>
    <row r="9" spans="2:13" x14ac:dyDescent="0.35">
      <c r="B9" s="15" t="s">
        <v>11</v>
      </c>
      <c r="C9" s="1">
        <v>40333.076156144569</v>
      </c>
      <c r="D9" s="1">
        <v>72464.708336556359</v>
      </c>
      <c r="E9" s="1">
        <v>79284.669598857028</v>
      </c>
      <c r="F9" s="1">
        <v>85609.226743131658</v>
      </c>
      <c r="G9" s="1">
        <v>84827.548682061999</v>
      </c>
      <c r="H9" s="1">
        <v>163593.75505505566</v>
      </c>
      <c r="I9" s="1">
        <v>351234.28047164087</v>
      </c>
      <c r="J9" s="1">
        <v>518450.98293033312</v>
      </c>
      <c r="K9" s="31"/>
      <c r="L9" s="31"/>
      <c r="M9" s="31"/>
    </row>
    <row r="10" spans="2:13" ht="15" x14ac:dyDescent="0.35">
      <c r="B10" s="37" t="s">
        <v>12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1"/>
      <c r="L10" s="31"/>
      <c r="M10" s="31"/>
    </row>
    <row r="11" spans="2:13" x14ac:dyDescent="0.35">
      <c r="B11" s="15" t="s">
        <v>13</v>
      </c>
      <c r="C11" s="1">
        <v>303442.72754206706</v>
      </c>
      <c r="D11" s="1">
        <v>416033.27615864977</v>
      </c>
      <c r="E11" s="1">
        <v>483354.80019773199</v>
      </c>
      <c r="F11" s="1">
        <v>487902.27671271248</v>
      </c>
      <c r="G11" s="1">
        <v>525158.28002200439</v>
      </c>
      <c r="H11" s="1">
        <v>500048.91174451151</v>
      </c>
      <c r="I11" s="1">
        <v>408748.4726756087</v>
      </c>
      <c r="J11" s="1">
        <v>310081.47233867337</v>
      </c>
      <c r="K11" s="31"/>
      <c r="L11" s="31"/>
      <c r="M11" s="31"/>
    </row>
    <row r="12" spans="2:13" x14ac:dyDescent="0.35">
      <c r="B12" s="15" t="s">
        <v>14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31"/>
      <c r="L12" s="31"/>
      <c r="M12" s="31"/>
    </row>
    <row r="13" spans="2:13" x14ac:dyDescent="0.35">
      <c r="B13" s="15" t="s">
        <v>15</v>
      </c>
      <c r="C13" s="1">
        <v>123697.44942825644</v>
      </c>
      <c r="D13" s="1">
        <v>104805.79192669295</v>
      </c>
      <c r="E13" s="1">
        <v>119044.81137890932</v>
      </c>
      <c r="F13" s="1">
        <v>189329.35604884502</v>
      </c>
      <c r="G13" s="1">
        <v>136874.73417589147</v>
      </c>
      <c r="H13" s="1">
        <v>139721.05586071071</v>
      </c>
      <c r="I13" s="1">
        <v>164649.05609233023</v>
      </c>
      <c r="J13" s="1">
        <v>155518.74567544408</v>
      </c>
      <c r="K13" s="31"/>
      <c r="L13" s="31"/>
      <c r="M13" s="31"/>
    </row>
    <row r="14" spans="2:13" x14ac:dyDescent="0.35">
      <c r="B14" s="13" t="s">
        <v>16</v>
      </c>
      <c r="C14" s="14">
        <f>C15+C24</f>
        <v>586038.28366950934</v>
      </c>
      <c r="D14" s="14">
        <f>D15+D24</f>
        <v>498788.71932712768</v>
      </c>
      <c r="E14" s="14">
        <f>E15+E24</f>
        <v>505929.80201502395</v>
      </c>
      <c r="F14" s="14">
        <f>F15+F24</f>
        <v>457718.4454980517</v>
      </c>
      <c r="G14" s="14">
        <f>G15+G24</f>
        <v>461001.05983632256</v>
      </c>
      <c r="H14" s="14">
        <f t="shared" ref="H14:J14" si="1">H15+H24</f>
        <v>452087.77323526185</v>
      </c>
      <c r="I14" s="14">
        <f t="shared" si="1"/>
        <v>455333.60407460178</v>
      </c>
      <c r="J14" s="14">
        <f t="shared" si="1"/>
        <v>443474.71903931996</v>
      </c>
      <c r="K14" s="31"/>
      <c r="L14" s="31"/>
    </row>
    <row r="15" spans="2:13" x14ac:dyDescent="0.35">
      <c r="B15" s="13" t="s">
        <v>17</v>
      </c>
      <c r="C15" s="14">
        <f>SUM(C16:C17)+SUM(C22:C23)+C20</f>
        <v>216540.01813956222</v>
      </c>
      <c r="D15" s="14">
        <f>SUM(D16:D17)+SUM(D22:D23)+D20</f>
        <v>85456.301870725321</v>
      </c>
      <c r="E15" s="14">
        <f>SUM(E16:E17)+SUM(E22:E23)+E20</f>
        <v>70952.446386227923</v>
      </c>
      <c r="F15" s="14">
        <f>SUM(F16:F17)+SUM(F22:F23)+F20</f>
        <v>98592.059420022852</v>
      </c>
      <c r="G15" s="14">
        <f>SUM(G16:G17)+SUM(G22:G23)+G20</f>
        <v>107547.93096820501</v>
      </c>
      <c r="H15" s="14">
        <f t="shared" ref="H15:J15" si="2">SUM(H16:H17)+SUM(H22:H23)+H20</f>
        <v>88850.554341767041</v>
      </c>
      <c r="I15" s="14">
        <f t="shared" si="2"/>
        <v>106042.8861525254</v>
      </c>
      <c r="J15" s="14">
        <f t="shared" si="2"/>
        <v>97180.983025862777</v>
      </c>
      <c r="K15" s="31"/>
      <c r="L15" s="31"/>
    </row>
    <row r="16" spans="2:13" ht="15.5" x14ac:dyDescent="0.35">
      <c r="B16" s="49" t="s">
        <v>48</v>
      </c>
      <c r="C16" s="1">
        <v>165405.73673550002</v>
      </c>
      <c r="D16" s="1">
        <v>19788.146813051</v>
      </c>
      <c r="E16" s="1">
        <v>6184.194914433001</v>
      </c>
      <c r="F16" s="1">
        <v>16354.207702095999</v>
      </c>
      <c r="G16" s="1">
        <v>16645.188205578004</v>
      </c>
      <c r="H16" s="1">
        <v>16549.194764409</v>
      </c>
      <c r="I16" s="1">
        <v>20024.611467765</v>
      </c>
      <c r="J16" s="1">
        <v>18558.829571937</v>
      </c>
      <c r="K16" s="31"/>
      <c r="L16" s="31"/>
    </row>
    <row r="17" spans="2:11" x14ac:dyDescent="0.35">
      <c r="B17" s="15" t="s">
        <v>11</v>
      </c>
      <c r="C17" s="1">
        <v>8861.0592350309998</v>
      </c>
      <c r="D17" s="1">
        <v>13809.358737081</v>
      </c>
      <c r="E17" s="1">
        <v>16820.421478528999</v>
      </c>
      <c r="F17" s="1">
        <v>21451.157564369001</v>
      </c>
      <c r="G17" s="1">
        <v>43152.565657091996</v>
      </c>
      <c r="H17" s="1">
        <v>36195.175785791303</v>
      </c>
      <c r="I17" s="1">
        <v>37862.516368070486</v>
      </c>
      <c r="J17" s="1">
        <v>35975.360782597338</v>
      </c>
      <c r="K17" s="31"/>
    </row>
    <row r="18" spans="2:11" ht="15" x14ac:dyDescent="0.35">
      <c r="B18" s="37" t="s">
        <v>12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1"/>
    </row>
    <row r="19" spans="2:11" ht="15" x14ac:dyDescent="0.35">
      <c r="B19" s="37" t="s">
        <v>18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1"/>
    </row>
    <row r="20" spans="2:11" x14ac:dyDescent="0.35">
      <c r="B20" s="15" t="s">
        <v>13</v>
      </c>
      <c r="C20" s="1">
        <v>42273.222169031207</v>
      </c>
      <c r="D20" s="1">
        <v>51858.796320593312</v>
      </c>
      <c r="E20" s="1">
        <v>47947.829993265921</v>
      </c>
      <c r="F20" s="1">
        <v>60786.694153557852</v>
      </c>
      <c r="G20" s="1">
        <v>47750.177105535004</v>
      </c>
      <c r="H20" s="1">
        <v>36106.183791566735</v>
      </c>
      <c r="I20" s="1">
        <v>48155.758316689913</v>
      </c>
      <c r="J20" s="1">
        <v>42646.79267132844</v>
      </c>
      <c r="K20" s="31"/>
    </row>
    <row r="21" spans="2:11" ht="15" x14ac:dyDescent="0.35">
      <c r="B21" s="37" t="s">
        <v>18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1"/>
    </row>
    <row r="22" spans="2:11" x14ac:dyDescent="0.35">
      <c r="B22" s="15" t="s">
        <v>14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31"/>
    </row>
    <row r="23" spans="2:11" x14ac:dyDescent="0.35">
      <c r="B23" s="15" t="s">
        <v>15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31"/>
    </row>
    <row r="24" spans="2:11" x14ac:dyDescent="0.35">
      <c r="B24" s="13" t="s">
        <v>19</v>
      </c>
      <c r="C24" s="14">
        <f>SUM(C25:C27)+SUM(C29:C31)</f>
        <v>369498.26552994712</v>
      </c>
      <c r="D24" s="14">
        <f>SUM(D25:D27)+SUM(D29:D31)</f>
        <v>413332.41745640233</v>
      </c>
      <c r="E24" s="14">
        <f>SUM(E25:E27)+SUM(E29:E31)</f>
        <v>434977.35562879604</v>
      </c>
      <c r="F24" s="14">
        <f>SUM(F25:F27)+SUM(F29:F31)</f>
        <v>359126.38607802888</v>
      </c>
      <c r="G24" s="14">
        <f>SUM(G25:G27)+SUM(G29:G31)</f>
        <v>353453.12886811752</v>
      </c>
      <c r="H24" s="14">
        <f t="shared" ref="H24:J24" si="3">SUM(H25:H27)+SUM(H29:H31)</f>
        <v>363237.21889349481</v>
      </c>
      <c r="I24" s="14">
        <f t="shared" si="3"/>
        <v>349290.71792207635</v>
      </c>
      <c r="J24" s="14">
        <f t="shared" si="3"/>
        <v>346293.73601345718</v>
      </c>
      <c r="K24" s="31"/>
    </row>
    <row r="25" spans="2:11" x14ac:dyDescent="0.35">
      <c r="B25" s="15" t="s">
        <v>20</v>
      </c>
      <c r="C25" s="1">
        <v>127658.44808846334</v>
      </c>
      <c r="D25" s="1">
        <v>125073.09000000001</v>
      </c>
      <c r="E25" s="1">
        <v>133544.17199999999</v>
      </c>
      <c r="F25" s="1">
        <v>129709.06200000001</v>
      </c>
      <c r="G25" s="1">
        <v>128815.462</v>
      </c>
      <c r="H25" s="1">
        <v>130699.262</v>
      </c>
      <c r="I25" s="1">
        <v>133309.783</v>
      </c>
      <c r="J25" s="1">
        <v>135357.372</v>
      </c>
      <c r="K25" s="31"/>
    </row>
    <row r="26" spans="2:11" ht="15.5" x14ac:dyDescent="0.35">
      <c r="B26" s="49" t="s">
        <v>48</v>
      </c>
      <c r="C26" s="1">
        <v>13639.626481201998</v>
      </c>
      <c r="D26" s="1">
        <v>80895.21255375199</v>
      </c>
      <c r="E26" s="1">
        <v>92895.672824379013</v>
      </c>
      <c r="F26" s="1">
        <v>22632.752626924001</v>
      </c>
      <c r="G26" s="1">
        <v>28568.937188616001</v>
      </c>
      <c r="H26" s="1">
        <v>22924.672996399997</v>
      </c>
      <c r="I26" s="1">
        <v>8294.0806707159991</v>
      </c>
      <c r="J26" s="1">
        <v>7898.7606382140002</v>
      </c>
      <c r="K26" s="31"/>
    </row>
    <row r="27" spans="2:11" x14ac:dyDescent="0.35">
      <c r="B27" s="15" t="s">
        <v>11</v>
      </c>
      <c r="C27" s="1">
        <v>103130.47894855743</v>
      </c>
      <c r="D27" s="1">
        <v>93067.236614751499</v>
      </c>
      <c r="E27" s="1">
        <v>91655.643955853317</v>
      </c>
      <c r="F27" s="1">
        <v>83747.984945898454</v>
      </c>
      <c r="G27" s="1">
        <v>67925.950457771003</v>
      </c>
      <c r="H27" s="1">
        <v>68823.026018410994</v>
      </c>
      <c r="I27" s="1">
        <v>66117.346645870217</v>
      </c>
      <c r="J27" s="1">
        <v>66595.46403471283</v>
      </c>
      <c r="K27" s="31"/>
    </row>
    <row r="28" spans="2:11" ht="15" x14ac:dyDescent="0.35">
      <c r="B28" s="37" t="s">
        <v>12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1"/>
    </row>
    <row r="29" spans="2:11" x14ac:dyDescent="0.35">
      <c r="B29" s="15" t="s">
        <v>13</v>
      </c>
      <c r="C29" s="1">
        <v>125044.7674934637</v>
      </c>
      <c r="D29" s="1">
        <v>114272.01524321447</v>
      </c>
      <c r="E29" s="1">
        <v>116857.19922712998</v>
      </c>
      <c r="F29" s="1">
        <v>123011.8394249784</v>
      </c>
      <c r="G29" s="1">
        <v>128117.93475643302</v>
      </c>
      <c r="H29" s="1">
        <v>140765.43286501564</v>
      </c>
      <c r="I29" s="1">
        <v>141544.58294534351</v>
      </c>
      <c r="J29" s="1">
        <v>136417.22041361278</v>
      </c>
      <c r="K29" s="31"/>
    </row>
    <row r="30" spans="2:11" x14ac:dyDescent="0.35">
      <c r="B30" s="15" t="s">
        <v>14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31"/>
    </row>
    <row r="31" spans="2:11" x14ac:dyDescent="0.35">
      <c r="B31" s="15" t="s">
        <v>15</v>
      </c>
      <c r="C31" s="1">
        <v>24.9445182606438</v>
      </c>
      <c r="D31" s="1">
        <v>24.863044684351998</v>
      </c>
      <c r="E31" s="1">
        <v>24.667621433706394</v>
      </c>
      <c r="F31" s="1">
        <v>24.747080227997298</v>
      </c>
      <c r="G31" s="1">
        <v>24.844465297499998</v>
      </c>
      <c r="H31" s="1">
        <v>24.825013668179203</v>
      </c>
      <c r="I31" s="1">
        <v>24.924660146604403</v>
      </c>
      <c r="J31" s="1">
        <v>24.918926917556099</v>
      </c>
      <c r="K31" s="31"/>
    </row>
    <row r="32" spans="2:11" x14ac:dyDescent="0.35">
      <c r="B32" s="13" t="s">
        <v>21</v>
      </c>
      <c r="C32" s="16">
        <f>SUM(C33:C35)+C38+SUM(C40:C41)</f>
        <v>5508738.1613187771</v>
      </c>
      <c r="D32" s="16">
        <f>SUM(D33:D35)+D38+SUM(D40:D41)</f>
        <v>5217702.1941909026</v>
      </c>
      <c r="E32" s="16">
        <f>SUM(E33:E35)+E38+SUM(E40:E41)</f>
        <v>5503399.9053942896</v>
      </c>
      <c r="F32" s="16">
        <f>SUM(F33:F35)+F38+SUM(F40:F41)</f>
        <v>6300497.2848584019</v>
      </c>
      <c r="G32" s="16">
        <f>SUM(G33:G35)+G38+SUM(G40:G41)</f>
        <v>6217191.8177284207</v>
      </c>
      <c r="H32" s="16">
        <f t="shared" ref="H32:J32" si="4">SUM(H33:H35)+H38+SUM(H40:H41)</f>
        <v>6311783.9336210601</v>
      </c>
      <c r="I32" s="16">
        <f t="shared" si="4"/>
        <v>6593477.8287054682</v>
      </c>
      <c r="J32" s="16">
        <f t="shared" si="4"/>
        <v>6664416.309966688</v>
      </c>
      <c r="K32" s="31"/>
    </row>
    <row r="33" spans="2:13" x14ac:dyDescent="0.35">
      <c r="B33" s="15" t="s">
        <v>20</v>
      </c>
      <c r="C33" s="28">
        <f t="shared" ref="C33:J33" si="5">C25</f>
        <v>127658.44808846334</v>
      </c>
      <c r="D33" s="28">
        <f t="shared" si="5"/>
        <v>125073.09000000001</v>
      </c>
      <c r="E33" s="28">
        <f t="shared" si="5"/>
        <v>133544.17199999999</v>
      </c>
      <c r="F33" s="28">
        <f t="shared" si="5"/>
        <v>129709.06200000001</v>
      </c>
      <c r="G33" s="28">
        <f t="shared" si="5"/>
        <v>128815.462</v>
      </c>
      <c r="H33" s="28">
        <f t="shared" si="5"/>
        <v>130699.262</v>
      </c>
      <c r="I33" s="28">
        <f t="shared" si="5"/>
        <v>133309.783</v>
      </c>
      <c r="J33" s="28">
        <f t="shared" si="5"/>
        <v>135357.372</v>
      </c>
      <c r="K33" s="31"/>
    </row>
    <row r="34" spans="2:13" ht="15.5" x14ac:dyDescent="0.35">
      <c r="B34" s="49" t="s">
        <v>48</v>
      </c>
      <c r="C34" s="28">
        <f t="shared" ref="C34:J36" si="6">C8+C16+C26</f>
        <v>4634271.9877395015</v>
      </c>
      <c r="D34" s="28">
        <f t="shared" si="6"/>
        <v>4226293.0578086786</v>
      </c>
      <c r="E34" s="28">
        <f t="shared" si="6"/>
        <v>4414865.6899425788</v>
      </c>
      <c r="F34" s="28">
        <f t="shared" si="6"/>
        <v>5118924.9401846817</v>
      </c>
      <c r="G34" s="28">
        <f t="shared" si="6"/>
        <v>5054544.3204063345</v>
      </c>
      <c r="H34" s="28">
        <f t="shared" si="6"/>
        <v>5095806.3054863298</v>
      </c>
      <c r="I34" s="28">
        <f t="shared" si="6"/>
        <v>5241831.1075297687</v>
      </c>
      <c r="J34" s="28">
        <f t="shared" si="6"/>
        <v>5263347.9801930683</v>
      </c>
      <c r="K34" s="31"/>
    </row>
    <row r="35" spans="2:13" x14ac:dyDescent="0.35">
      <c r="B35" s="15" t="s">
        <v>11</v>
      </c>
      <c r="C35" s="28">
        <f t="shared" si="6"/>
        <v>152324.614339733</v>
      </c>
      <c r="D35" s="28">
        <f t="shared" si="6"/>
        <v>179341.30368838884</v>
      </c>
      <c r="E35" s="28">
        <f t="shared" si="6"/>
        <v>187760.73503323935</v>
      </c>
      <c r="F35" s="28">
        <f t="shared" si="6"/>
        <v>190808.36925339911</v>
      </c>
      <c r="G35" s="28">
        <f t="shared" si="6"/>
        <v>195906.064796925</v>
      </c>
      <c r="H35" s="28">
        <f t="shared" si="6"/>
        <v>268611.95685925795</v>
      </c>
      <c r="I35" s="28">
        <f t="shared" si="6"/>
        <v>455214.14348558162</v>
      </c>
      <c r="J35" s="28">
        <f t="shared" si="6"/>
        <v>621021.80774764332</v>
      </c>
      <c r="K35" s="31"/>
    </row>
    <row r="36" spans="2:13" ht="15" x14ac:dyDescent="0.35">
      <c r="B36" s="37" t="s">
        <v>12</v>
      </c>
      <c r="C36" s="38">
        <f t="shared" si="6"/>
        <v>0</v>
      </c>
      <c r="D36" s="38">
        <f t="shared" si="6"/>
        <v>0</v>
      </c>
      <c r="E36" s="38">
        <f t="shared" si="6"/>
        <v>0</v>
      </c>
      <c r="F36" s="38">
        <f t="shared" si="6"/>
        <v>0</v>
      </c>
      <c r="G36" s="38">
        <f t="shared" si="6"/>
        <v>0</v>
      </c>
      <c r="H36" s="38">
        <f t="shared" si="6"/>
        <v>0</v>
      </c>
      <c r="I36" s="38">
        <f t="shared" si="6"/>
        <v>0</v>
      </c>
      <c r="J36" s="38">
        <f t="shared" si="6"/>
        <v>0</v>
      </c>
      <c r="K36" s="31"/>
    </row>
    <row r="37" spans="2:13" ht="15" x14ac:dyDescent="0.35">
      <c r="B37" s="37" t="s">
        <v>18</v>
      </c>
      <c r="C37" s="38">
        <f t="shared" ref="C37:J37" si="7">C19</f>
        <v>0</v>
      </c>
      <c r="D37" s="38">
        <f t="shared" si="7"/>
        <v>0</v>
      </c>
      <c r="E37" s="38">
        <f t="shared" si="7"/>
        <v>0</v>
      </c>
      <c r="F37" s="38">
        <f t="shared" si="7"/>
        <v>0</v>
      </c>
      <c r="G37" s="38">
        <f t="shared" si="7"/>
        <v>0</v>
      </c>
      <c r="H37" s="38">
        <f t="shared" si="7"/>
        <v>0</v>
      </c>
      <c r="I37" s="38">
        <f t="shared" si="7"/>
        <v>0</v>
      </c>
      <c r="J37" s="38">
        <f t="shared" si="7"/>
        <v>0</v>
      </c>
      <c r="K37" s="31"/>
    </row>
    <row r="38" spans="2:13" x14ac:dyDescent="0.35">
      <c r="B38" s="15" t="s">
        <v>13</v>
      </c>
      <c r="C38" s="28">
        <f t="shared" ref="C38:J38" si="8">C11+C20+C29</f>
        <v>470760.71720456198</v>
      </c>
      <c r="D38" s="28">
        <f t="shared" si="8"/>
        <v>582164.0877224576</v>
      </c>
      <c r="E38" s="28">
        <f t="shared" si="8"/>
        <v>648159.82941812789</v>
      </c>
      <c r="F38" s="28">
        <f t="shared" si="8"/>
        <v>671700.81029124872</v>
      </c>
      <c r="G38" s="28">
        <f t="shared" si="8"/>
        <v>701026.39188397245</v>
      </c>
      <c r="H38" s="28">
        <f t="shared" si="8"/>
        <v>676920.52840109379</v>
      </c>
      <c r="I38" s="28">
        <f t="shared" si="8"/>
        <v>598448.81393764215</v>
      </c>
      <c r="J38" s="28">
        <f t="shared" si="8"/>
        <v>489145.48542361462</v>
      </c>
      <c r="K38" s="31"/>
    </row>
    <row r="39" spans="2:13" ht="15" x14ac:dyDescent="0.35">
      <c r="B39" s="37" t="s">
        <v>18</v>
      </c>
      <c r="C39" s="38">
        <f t="shared" ref="C39:J39" si="9">C21</f>
        <v>0</v>
      </c>
      <c r="D39" s="38">
        <f t="shared" si="9"/>
        <v>0</v>
      </c>
      <c r="E39" s="38">
        <f t="shared" si="9"/>
        <v>0</v>
      </c>
      <c r="F39" s="38">
        <f t="shared" si="9"/>
        <v>0</v>
      </c>
      <c r="G39" s="38">
        <f t="shared" si="9"/>
        <v>0</v>
      </c>
      <c r="H39" s="38">
        <f t="shared" si="9"/>
        <v>0</v>
      </c>
      <c r="I39" s="38">
        <f t="shared" si="9"/>
        <v>0</v>
      </c>
      <c r="J39" s="38">
        <f t="shared" si="9"/>
        <v>0</v>
      </c>
      <c r="K39" s="31"/>
    </row>
    <row r="40" spans="2:13" x14ac:dyDescent="0.35">
      <c r="B40" s="15" t="s">
        <v>14</v>
      </c>
      <c r="C40" s="28">
        <f t="shared" ref="C40:J41" si="10">C12+C22+C30</f>
        <v>0</v>
      </c>
      <c r="D40" s="28">
        <f t="shared" si="10"/>
        <v>0</v>
      </c>
      <c r="E40" s="28">
        <f t="shared" si="10"/>
        <v>0</v>
      </c>
      <c r="F40" s="28">
        <f t="shared" si="10"/>
        <v>0</v>
      </c>
      <c r="G40" s="28">
        <f t="shared" si="10"/>
        <v>0</v>
      </c>
      <c r="H40" s="28">
        <f t="shared" si="10"/>
        <v>0</v>
      </c>
      <c r="I40" s="28">
        <f t="shared" si="10"/>
        <v>0</v>
      </c>
      <c r="J40" s="28">
        <f t="shared" si="10"/>
        <v>0</v>
      </c>
      <c r="K40" s="31"/>
    </row>
    <row r="41" spans="2:13" x14ac:dyDescent="0.35">
      <c r="B41" s="15" t="s">
        <v>15</v>
      </c>
      <c r="C41" s="28">
        <f t="shared" si="10"/>
        <v>123722.39394651708</v>
      </c>
      <c r="D41" s="28">
        <f t="shared" si="10"/>
        <v>104830.6549713773</v>
      </c>
      <c r="E41" s="28">
        <f t="shared" si="10"/>
        <v>119069.47900034302</v>
      </c>
      <c r="F41" s="28">
        <f t="shared" si="10"/>
        <v>189354.10312907302</v>
      </c>
      <c r="G41" s="28">
        <f t="shared" si="10"/>
        <v>136899.57864118897</v>
      </c>
      <c r="H41" s="28">
        <f t="shared" si="10"/>
        <v>139745.8808743789</v>
      </c>
      <c r="I41" s="28">
        <f t="shared" si="10"/>
        <v>164673.98075247684</v>
      </c>
      <c r="J41" s="28">
        <f t="shared" si="10"/>
        <v>155543.66460236165</v>
      </c>
      <c r="K41" s="31"/>
    </row>
    <row r="42" spans="2:13" x14ac:dyDescent="0.35">
      <c r="B42" s="15"/>
      <c r="C42" s="17"/>
      <c r="D42" s="17"/>
      <c r="E42" s="17"/>
      <c r="F42" s="17"/>
      <c r="G42" s="17"/>
      <c r="H42" s="17"/>
      <c r="I42" s="17"/>
      <c r="J42" s="17"/>
      <c r="K42" s="31"/>
    </row>
    <row r="43" spans="2:13" x14ac:dyDescent="0.35">
      <c r="B43" s="18" t="s">
        <v>22</v>
      </c>
      <c r="C43" s="17">
        <f>C44+C45</f>
        <v>5508738.1613187864</v>
      </c>
      <c r="D43" s="17">
        <f>D44+D45</f>
        <v>5217702.1941909045</v>
      </c>
      <c r="E43" s="17">
        <f>E44+E45</f>
        <v>5503399.905394299</v>
      </c>
      <c r="F43" s="17">
        <f>F44+F45</f>
        <v>6300497.2848584019</v>
      </c>
      <c r="G43" s="17">
        <f>G44+G45</f>
        <v>6217191.8177284338</v>
      </c>
      <c r="H43" s="17">
        <f t="shared" ref="H43:J43" si="11">H44+H45</f>
        <v>6311783.9336210731</v>
      </c>
      <c r="I43" s="17">
        <f t="shared" si="11"/>
        <v>6593477.8287054664</v>
      </c>
      <c r="J43" s="17">
        <f t="shared" si="11"/>
        <v>6664416.3099666853</v>
      </c>
      <c r="K43" s="31"/>
    </row>
    <row r="44" spans="2:13" x14ac:dyDescent="0.35">
      <c r="B44" s="15" t="s">
        <v>23</v>
      </c>
      <c r="C44" s="29">
        <v>4517345.7535335431</v>
      </c>
      <c r="D44" s="29">
        <v>4199846.000295029</v>
      </c>
      <c r="E44" s="29">
        <v>4368201.1938236086</v>
      </c>
      <c r="F44" s="29">
        <v>5081970.7709223861</v>
      </c>
      <c r="G44" s="29">
        <v>4969795.4746288927</v>
      </c>
      <c r="H44" s="29">
        <v>5080196.6964565264</v>
      </c>
      <c r="I44" s="29">
        <v>5318356.4653690839</v>
      </c>
      <c r="J44" s="29">
        <v>5365980.649116911</v>
      </c>
      <c r="K44" s="31"/>
    </row>
    <row r="45" spans="2:13" x14ac:dyDescent="0.35">
      <c r="B45" s="15" t="s">
        <v>24</v>
      </c>
      <c r="C45" s="29">
        <v>991392.40778524347</v>
      </c>
      <c r="D45" s="29">
        <v>1017856.1938958754</v>
      </c>
      <c r="E45" s="29">
        <v>1135198.7115706904</v>
      </c>
      <c r="F45" s="29">
        <v>1218526.513936016</v>
      </c>
      <c r="G45" s="29">
        <v>1247396.3430995415</v>
      </c>
      <c r="H45" s="29">
        <v>1231587.237164547</v>
      </c>
      <c r="I45" s="29">
        <v>1275121.3633363827</v>
      </c>
      <c r="J45" s="29">
        <v>1298435.6608497743</v>
      </c>
      <c r="K45" s="31"/>
      <c r="L45" s="31"/>
      <c r="M45" s="31"/>
    </row>
    <row r="46" spans="2:13" x14ac:dyDescent="0.35">
      <c r="B46" s="15"/>
      <c r="C46" s="17"/>
      <c r="D46" s="17"/>
      <c r="E46" s="17"/>
      <c r="F46" s="17"/>
      <c r="G46" s="17"/>
      <c r="H46" s="17"/>
      <c r="I46" s="17"/>
      <c r="J46" s="17"/>
      <c r="K46" s="31"/>
      <c r="L46" s="31"/>
      <c r="M46" s="31"/>
    </row>
    <row r="47" spans="2:13" x14ac:dyDescent="0.35">
      <c r="B47" s="11" t="s">
        <v>25</v>
      </c>
      <c r="C47" s="17">
        <f>C48+C49</f>
        <v>5508738.1613187855</v>
      </c>
      <c r="D47" s="17">
        <f>D48+D49</f>
        <v>5217702.1941909045</v>
      </c>
      <c r="E47" s="17">
        <f>E48+E49</f>
        <v>5503399.9053942999</v>
      </c>
      <c r="F47" s="17">
        <f>F48+F49</f>
        <v>6300497.2848584028</v>
      </c>
      <c r="G47" s="17">
        <f>G48+G49</f>
        <v>6217191.8177284338</v>
      </c>
      <c r="H47" s="17">
        <f t="shared" ref="H47:J47" si="12">H48+H49</f>
        <v>6311783.9336210741</v>
      </c>
      <c r="I47" s="17">
        <f t="shared" si="12"/>
        <v>6593477.8287054654</v>
      </c>
      <c r="J47" s="17">
        <f t="shared" si="12"/>
        <v>6664416.3099666853</v>
      </c>
      <c r="K47" s="31"/>
    </row>
    <row r="48" spans="2:13" x14ac:dyDescent="0.35">
      <c r="B48" s="15" t="s">
        <v>26</v>
      </c>
      <c r="C48" s="29">
        <v>5214697.1799102966</v>
      </c>
      <c r="D48" s="29">
        <v>4927001.6782906372</v>
      </c>
      <c r="E48" s="29">
        <v>5195830.227310298</v>
      </c>
      <c r="F48" s="29">
        <v>6004467.1100478452</v>
      </c>
      <c r="G48" s="29">
        <v>5934105.6028263187</v>
      </c>
      <c r="H48" s="29">
        <v>6025619.6508253152</v>
      </c>
      <c r="I48" s="29">
        <v>6251314.4650140088</v>
      </c>
      <c r="J48" s="29">
        <v>6304277.2556431517</v>
      </c>
      <c r="K48" s="31"/>
      <c r="L48" s="31"/>
    </row>
    <row r="49" spans="2:12" x14ac:dyDescent="0.35">
      <c r="B49" s="15" t="s">
        <v>27</v>
      </c>
      <c r="C49" s="29">
        <v>294040.98140848876</v>
      </c>
      <c r="D49" s="29">
        <v>290700.51590026735</v>
      </c>
      <c r="E49" s="29">
        <v>307569.67808400164</v>
      </c>
      <c r="F49" s="29">
        <v>296030.17481055757</v>
      </c>
      <c r="G49" s="29">
        <v>283086.21490211459</v>
      </c>
      <c r="H49" s="29">
        <v>286164.28279575851</v>
      </c>
      <c r="I49" s="29">
        <v>342163.36369145685</v>
      </c>
      <c r="J49" s="29">
        <v>360139.05432353367</v>
      </c>
      <c r="K49" s="31"/>
      <c r="L49" s="31"/>
    </row>
    <row r="50" spans="2:12" x14ac:dyDescent="0.35">
      <c r="B50" s="8"/>
      <c r="C50" s="19"/>
      <c r="D50" s="19"/>
      <c r="E50" s="19"/>
      <c r="F50" s="19"/>
      <c r="G50" s="19"/>
      <c r="H50" s="19"/>
      <c r="I50" s="19"/>
      <c r="J50" s="19"/>
    </row>
    <row r="51" spans="2:12" x14ac:dyDescent="0.35">
      <c r="B51" s="20"/>
      <c r="C51" s="21"/>
      <c r="D51" s="21"/>
      <c r="E51" s="21"/>
      <c r="F51" s="21"/>
      <c r="G51" s="21"/>
      <c r="H51" s="21"/>
      <c r="I51" s="12"/>
      <c r="J51" s="12"/>
    </row>
    <row r="52" spans="2:12" x14ac:dyDescent="0.35">
      <c r="B52" s="11" t="s">
        <v>28</v>
      </c>
      <c r="C52" s="22"/>
      <c r="D52" s="22"/>
      <c r="E52" s="22"/>
      <c r="F52" s="22"/>
      <c r="G52" s="22"/>
      <c r="H52" s="21"/>
      <c r="I52" s="12"/>
      <c r="J52" s="12"/>
    </row>
    <row r="53" spans="2:12" x14ac:dyDescent="0.35">
      <c r="B53" s="20" t="s">
        <v>29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</row>
    <row r="54" spans="2:12" x14ac:dyDescent="0.35">
      <c r="B54" s="20" t="s">
        <v>30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</row>
    <row r="55" spans="2:12" s="43" customFormat="1" x14ac:dyDescent="0.35">
      <c r="B55" s="42"/>
      <c r="C55" s="42"/>
      <c r="D55" s="42"/>
      <c r="E55" s="42"/>
      <c r="F55" s="42"/>
      <c r="G55" s="47"/>
      <c r="H55" s="47"/>
      <c r="I55" s="48"/>
      <c r="J55" s="48"/>
      <c r="K55" s="46"/>
    </row>
    <row r="56" spans="2:12" s="43" customFormat="1" x14ac:dyDescent="0.35">
      <c r="B56" s="42" t="s">
        <v>31</v>
      </c>
      <c r="C56" s="45">
        <f t="shared" ref="C56:F56" si="13">C32-(C43)</f>
        <v>-9.3132257461547852E-9</v>
      </c>
      <c r="D56" s="45">
        <f t="shared" si="13"/>
        <v>0</v>
      </c>
      <c r="E56" s="45">
        <f t="shared" si="13"/>
        <v>-9.3132257461547852E-9</v>
      </c>
      <c r="F56" s="45">
        <f t="shared" si="13"/>
        <v>0</v>
      </c>
      <c r="G56" s="45">
        <f>G32-(G43)</f>
        <v>-1.3038516044616699E-8</v>
      </c>
      <c r="H56" s="45">
        <f t="shared" ref="H56:I56" si="14">H32-(H43)</f>
        <v>-1.3038516044616699E-8</v>
      </c>
      <c r="I56" s="45">
        <f t="shared" si="14"/>
        <v>0</v>
      </c>
      <c r="J56" s="45">
        <f>J32-(J43)</f>
        <v>0</v>
      </c>
      <c r="K56" s="46"/>
    </row>
    <row r="57" spans="2:12" s="43" customFormat="1" x14ac:dyDescent="0.35">
      <c r="B57" s="42" t="s">
        <v>32</v>
      </c>
      <c r="C57" s="45">
        <f t="shared" ref="C57:F57" si="15">C32-C47</f>
        <v>-8.3819031715393066E-9</v>
      </c>
      <c r="D57" s="45">
        <f t="shared" si="15"/>
        <v>0</v>
      </c>
      <c r="E57" s="45">
        <f t="shared" si="15"/>
        <v>-1.0244548320770264E-8</v>
      </c>
      <c r="F57" s="45">
        <f t="shared" si="15"/>
        <v>0</v>
      </c>
      <c r="G57" s="45">
        <f>G32-G47</f>
        <v>-1.3038516044616699E-8</v>
      </c>
      <c r="H57" s="45">
        <f t="shared" ref="H57:J57" si="16">H32-H47</f>
        <v>-1.3969838619232178E-8</v>
      </c>
      <c r="I57" s="45">
        <f t="shared" si="16"/>
        <v>0</v>
      </c>
      <c r="J57" s="45">
        <f t="shared" si="16"/>
        <v>0</v>
      </c>
      <c r="K57" s="46"/>
    </row>
    <row r="58" spans="2:12" s="43" customFormat="1" x14ac:dyDescent="0.35">
      <c r="B58" s="20" t="s">
        <v>33</v>
      </c>
      <c r="C58" s="42"/>
      <c r="D58" s="42"/>
      <c r="E58" s="42"/>
      <c r="F58" s="42"/>
      <c r="G58" s="44"/>
      <c r="H58" s="44"/>
      <c r="I58" s="44"/>
      <c r="J58" s="44"/>
      <c r="K58" s="46"/>
    </row>
    <row r="59" spans="2:12" x14ac:dyDescent="0.35">
      <c r="B59" s="35" t="s">
        <v>45</v>
      </c>
      <c r="C59" s="35"/>
      <c r="D59" s="35"/>
      <c r="E59" s="35"/>
      <c r="F59" s="35"/>
    </row>
    <row r="60" spans="2:12" s="53" customFormat="1" ht="14.5" customHeight="1" x14ac:dyDescent="0.35">
      <c r="B60" s="58" t="s">
        <v>60</v>
      </c>
      <c r="C60" s="58"/>
      <c r="D60" s="58"/>
      <c r="E60" s="58"/>
      <c r="F60" s="58"/>
      <c r="G60" s="58"/>
      <c r="H60" s="58"/>
      <c r="I60" s="58"/>
      <c r="J60" s="58"/>
      <c r="K60" s="52"/>
    </row>
    <row r="61" spans="2:12" s="55" customFormat="1" ht="14.5" customHeight="1" x14ac:dyDescent="0.35">
      <c r="B61" s="58" t="s">
        <v>53</v>
      </c>
      <c r="C61" s="58"/>
      <c r="D61" s="58"/>
      <c r="E61" s="58"/>
      <c r="F61" s="58"/>
      <c r="G61" s="58"/>
      <c r="H61" s="58"/>
      <c r="I61" s="58"/>
      <c r="J61" s="58"/>
      <c r="K61" s="54"/>
    </row>
    <row r="62" spans="2:12" x14ac:dyDescent="0.35">
      <c r="B62" s="56"/>
      <c r="C62" s="56"/>
      <c r="D62" s="56"/>
      <c r="E62" s="56"/>
      <c r="F62" s="56"/>
      <c r="G62" s="56"/>
      <c r="H62" s="56"/>
      <c r="I62" s="56"/>
      <c r="J62" s="56"/>
    </row>
    <row r="63" spans="2:12" x14ac:dyDescent="0.35">
      <c r="B63" s="26"/>
      <c r="C63" s="26"/>
      <c r="D63" s="26"/>
      <c r="E63" s="26"/>
      <c r="F63" s="26"/>
      <c r="G63" s="25"/>
      <c r="H63" s="25"/>
      <c r="I63" s="25"/>
      <c r="J63" s="25"/>
    </row>
    <row r="64" spans="2:12" x14ac:dyDescent="0.35">
      <c r="B64" s="26"/>
      <c r="C64" s="26"/>
      <c r="D64" s="26"/>
      <c r="E64" s="26"/>
      <c r="F64" s="26"/>
      <c r="G64" s="25"/>
      <c r="H64" s="25"/>
      <c r="I64" s="25"/>
      <c r="J64" s="25"/>
    </row>
    <row r="65" spans="2:6" x14ac:dyDescent="0.35">
      <c r="B65" s="27"/>
      <c r="C65" s="27"/>
      <c r="D65" s="27"/>
      <c r="E65" s="27"/>
      <c r="F65" s="27"/>
    </row>
  </sheetData>
  <mergeCells count="3">
    <mergeCell ref="B60:J60"/>
    <mergeCell ref="B61:J61"/>
    <mergeCell ref="B62:J62"/>
  </mergeCells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65"/>
  <sheetViews>
    <sheetView topLeftCell="C1" workbookViewId="0">
      <selection activeCell="I5" sqref="I5"/>
    </sheetView>
  </sheetViews>
  <sheetFormatPr defaultColWidth="9.1796875" defaultRowHeight="14.5" x14ac:dyDescent="0.35"/>
  <cols>
    <col min="1" max="1" width="0.81640625" style="6" customWidth="1"/>
    <col min="2" max="2" width="54.26953125" style="2" customWidth="1"/>
    <col min="3" max="10" width="15.7265625" style="2" customWidth="1"/>
    <col min="11" max="11" width="13.26953125" style="30" bestFit="1" customWidth="1"/>
    <col min="12" max="16384" width="9.1796875" style="6"/>
  </cols>
  <sheetData>
    <row r="1" spans="2:10" x14ac:dyDescent="0.35">
      <c r="G1" s="3"/>
      <c r="H1" s="3"/>
      <c r="I1" s="4" t="s">
        <v>0</v>
      </c>
      <c r="J1" s="5" t="s">
        <v>1</v>
      </c>
    </row>
    <row r="2" spans="2:10" x14ac:dyDescent="0.35">
      <c r="B2" s="51" t="s">
        <v>56</v>
      </c>
      <c r="C2" s="7"/>
      <c r="D2" s="7"/>
      <c r="E2" s="7"/>
      <c r="F2" s="7"/>
      <c r="G2" s="3"/>
      <c r="H2" s="3"/>
      <c r="I2" s="4" t="s">
        <v>3</v>
      </c>
      <c r="J2" s="5" t="str">
        <f>'1. General Govt'!J2</f>
        <v>Q1 2024</v>
      </c>
    </row>
    <row r="3" spans="2:10" x14ac:dyDescent="0.35">
      <c r="B3" s="8" t="s">
        <v>4</v>
      </c>
      <c r="C3" s="20"/>
      <c r="D3" s="20"/>
      <c r="E3" s="20"/>
      <c r="F3" s="20"/>
      <c r="G3" s="3"/>
      <c r="H3" s="3"/>
      <c r="I3" s="4" t="s">
        <v>5</v>
      </c>
      <c r="J3" s="5" t="s">
        <v>6</v>
      </c>
    </row>
    <row r="4" spans="2:10" x14ac:dyDescent="0.35">
      <c r="B4" s="8"/>
      <c r="C4" s="9" t="s">
        <v>37</v>
      </c>
      <c r="D4" s="9" t="s">
        <v>42</v>
      </c>
      <c r="E4" s="9" t="s">
        <v>52</v>
      </c>
      <c r="F4" s="9" t="s">
        <v>51</v>
      </c>
      <c r="G4" s="9" t="s">
        <v>58</v>
      </c>
      <c r="H4" s="9" t="s">
        <v>62</v>
      </c>
      <c r="I4" s="9" t="s">
        <v>66</v>
      </c>
      <c r="J4" s="9" t="s">
        <v>64</v>
      </c>
    </row>
    <row r="5" spans="2:10" x14ac:dyDescent="0.35">
      <c r="B5" s="7" t="s">
        <v>7</v>
      </c>
      <c r="C5" s="7"/>
      <c r="D5" s="7"/>
      <c r="E5" s="7"/>
      <c r="F5" s="7"/>
      <c r="G5" s="10"/>
      <c r="H5" s="10"/>
      <c r="I5" s="10"/>
      <c r="J5" s="10"/>
    </row>
    <row r="6" spans="2:10" x14ac:dyDescent="0.35">
      <c r="B6" s="11" t="s">
        <v>8</v>
      </c>
      <c r="C6" s="11"/>
      <c r="D6" s="11"/>
      <c r="E6" s="11"/>
      <c r="F6" s="11"/>
      <c r="G6" s="12"/>
      <c r="H6" s="12"/>
      <c r="I6" s="12"/>
      <c r="J6" s="12"/>
    </row>
    <row r="7" spans="2:10" x14ac:dyDescent="0.35">
      <c r="B7" s="13" t="s">
        <v>9</v>
      </c>
      <c r="C7" s="14">
        <f>C8+C9+C11+C12+C13</f>
        <v>5181785.2471821615</v>
      </c>
      <c r="D7" s="14">
        <f t="shared" ref="D7:F7" si="0">D8+D9+D11+D12+D13</f>
        <v>4942098.4129467448</v>
      </c>
      <c r="E7" s="14">
        <f t="shared" si="0"/>
        <v>5180746.9807235217</v>
      </c>
      <c r="F7" s="14">
        <f t="shared" si="0"/>
        <v>6040623.2307105223</v>
      </c>
      <c r="G7" s="14">
        <f>G8+G9+G11+G12+G13</f>
        <v>5922211.6084978236</v>
      </c>
      <c r="H7" s="14">
        <f t="shared" ref="H7" si="1">H8+H9+H11+H12+H13</f>
        <v>6028342.4804780567</v>
      </c>
      <c r="I7" s="14">
        <f>I8+I9+I11+I12+I13</f>
        <v>6289649.6203945633</v>
      </c>
      <c r="J7" s="14">
        <f>J8+J9+J11+J12+J13</f>
        <v>6355910.8871407099</v>
      </c>
    </row>
    <row r="8" spans="2:10" ht="15.5" x14ac:dyDescent="0.35">
      <c r="B8" s="49" t="s">
        <v>48</v>
      </c>
      <c r="C8" s="1">
        <f>'1. General Govt'!C8+'2.Non Fin. Pub. Corp'!C8+'3.Fin. Pub. Corp.'!C8</f>
        <v>4455226.6245227987</v>
      </c>
      <c r="D8" s="1">
        <f>'1. General Govt'!D8+'2.Non Fin. Pub. Corp'!D8+'3.Fin. Pub. Corp.'!D8</f>
        <v>4125609.6984418756</v>
      </c>
      <c r="E8" s="1">
        <f>'1. General Govt'!E8+'2.Non Fin. Pub. Corp'!E8+'3.Fin. Pub. Corp.'!E8</f>
        <v>4315785.8222037666</v>
      </c>
      <c r="F8" s="1">
        <f>'1. General Govt'!F8+'2.Non Fin. Pub. Corp'!F8+'3.Fin. Pub. Corp.'!F8</f>
        <v>5079937.9798556622</v>
      </c>
      <c r="G8" s="1">
        <f>'1. General Govt'!G8+'2.Non Fin. Pub. Corp'!G8+'3.Fin. Pub. Corp.'!G8</f>
        <v>5009330.1950121401</v>
      </c>
      <c r="H8" s="1">
        <f>'1. General Govt'!H8+'2.Non Fin. Pub. Corp'!H8+'3.Fin. Pub. Corp.'!H8</f>
        <v>5056332.4377255207</v>
      </c>
      <c r="I8" s="1">
        <f>'1. General Govt'!I8+'2.Non Fin. Pub. Corp'!I8+'3.Fin. Pub. Corp.'!I8</f>
        <v>5213512.4153912878</v>
      </c>
      <c r="J8" s="1">
        <f>'1. General Govt'!J8+'2.Non Fin. Pub. Corp'!J8+'3.Fin. Pub. Corp.'!J8</f>
        <v>5236890.3899829173</v>
      </c>
    </row>
    <row r="9" spans="2:10" x14ac:dyDescent="0.35">
      <c r="B9" s="15" t="s">
        <v>11</v>
      </c>
      <c r="C9" s="1">
        <f>'1. General Govt'!C9+'2.Non Fin. Pub. Corp'!C9+'3.Fin. Pub. Corp.'!C9</f>
        <v>97818.076156144569</v>
      </c>
      <c r="D9" s="1">
        <f>'1. General Govt'!D9+'2.Non Fin. Pub. Corp'!D9+'3.Fin. Pub. Corp.'!D9</f>
        <v>126752.70833655636</v>
      </c>
      <c r="E9" s="1">
        <f>'1. General Govt'!E9+'2.Non Fin. Pub. Corp'!E9+'3.Fin. Pub. Corp.'!E9</f>
        <v>128312.66959885703</v>
      </c>
      <c r="F9" s="1">
        <f>'1. General Govt'!F9+'2.Non Fin. Pub. Corp'!F9+'3.Fin. Pub. Corp.'!F9</f>
        <v>137364.22674313164</v>
      </c>
      <c r="G9" s="1">
        <f>'1. General Govt'!G9+'2.Non Fin. Pub. Corp'!G9+'3.Fin. Pub. Corp.'!G9</f>
        <v>126657.548682062</v>
      </c>
      <c r="H9" s="1">
        <f>'1. General Govt'!H9+'2.Non Fin. Pub. Corp'!H9+'3.Fin. Pub. Corp.'!H9</f>
        <v>195443.75505505566</v>
      </c>
      <c r="I9" s="1">
        <f>'1. General Govt'!I9+'2.Non Fin. Pub. Corp'!I9+'3.Fin. Pub. Corp.'!I9</f>
        <v>382646.28047164087</v>
      </c>
      <c r="J9" s="1">
        <f>'1. General Govt'!J9+'2.Non Fin. Pub. Corp'!J9+'3.Fin. Pub. Corp.'!J9</f>
        <v>557110.98293033312</v>
      </c>
    </row>
    <row r="10" spans="2:10" ht="15" x14ac:dyDescent="0.35">
      <c r="B10" s="37" t="s">
        <v>12</v>
      </c>
      <c r="C10" s="36">
        <f>'1. General Govt'!C10+'2.Non Fin. Pub. Corp'!C10+'3.Fin. Pub. Corp.'!C10</f>
        <v>-612.35911599999997</v>
      </c>
      <c r="D10" s="36">
        <f>'1. General Govt'!D10+'2.Non Fin. Pub. Corp'!D10+'3.Fin. Pub. Corp.'!D10</f>
        <v>-720.98763899999994</v>
      </c>
      <c r="E10" s="36">
        <f>'1. General Govt'!E10+'2.Non Fin. Pub. Corp'!E10+'3.Fin. Pub. Corp.'!E10</f>
        <v>-548.37399900000003</v>
      </c>
      <c r="F10" s="36">
        <f>'1. General Govt'!F10+'2.Non Fin. Pub. Corp'!F10+'3.Fin. Pub. Corp.'!F10</f>
        <v>-1021.136355</v>
      </c>
      <c r="G10" s="36">
        <f>'1. General Govt'!G10+'2.Non Fin. Pub. Corp'!G10+'3.Fin. Pub. Corp.'!G10</f>
        <v>-870.90487900000005</v>
      </c>
      <c r="H10" s="36">
        <f>'1. General Govt'!H10+'2.Non Fin. Pub. Corp'!H10+'3.Fin. Pub. Corp.'!H10</f>
        <v>-612.26369999999997</v>
      </c>
      <c r="I10" s="36">
        <f>'1. General Govt'!I10+'2.Non Fin. Pub. Corp'!I10+'3.Fin. Pub. Corp.'!I10</f>
        <v>-467.65058499999998</v>
      </c>
      <c r="J10" s="36">
        <f>'1. General Govt'!J10+'2.Non Fin. Pub. Corp'!J10+'3.Fin. Pub. Corp.'!J10</f>
        <v>-1056.67419</v>
      </c>
    </row>
    <row r="11" spans="2:10" x14ac:dyDescent="0.35">
      <c r="B11" s="15" t="s">
        <v>13</v>
      </c>
      <c r="C11" s="1">
        <f>'1. General Govt'!C11+'2.Non Fin. Pub. Corp'!C11+'3.Fin. Pub. Corp.'!C11</f>
        <v>412610.91697295808</v>
      </c>
      <c r="D11" s="1">
        <f>'1. General Govt'!D11+'2.Non Fin. Pub. Corp'!D11+'3.Fin. Pub. Corp.'!D11</f>
        <v>513061.21811032476</v>
      </c>
      <c r="E11" s="1">
        <f>'1. General Govt'!E11+'2.Non Fin. Pub. Corp'!E11+'3.Fin. Pub. Corp.'!E11</f>
        <v>539999.02810091071</v>
      </c>
      <c r="F11" s="1">
        <f>'1. General Govt'!F11+'2.Non Fin. Pub. Corp'!F11+'3.Fin. Pub. Corp.'!F11</f>
        <v>564009.27079073945</v>
      </c>
      <c r="G11" s="1">
        <f>'1. General Govt'!G11+'2.Non Fin. Pub. Corp'!G11+'3.Fin. Pub. Corp.'!G11</f>
        <v>594322.07707794337</v>
      </c>
      <c r="H11" s="1">
        <f>'1. General Govt'!H11+'2.Non Fin. Pub. Corp'!H11+'3.Fin. Pub. Corp.'!H11</f>
        <v>583771.67880786851</v>
      </c>
      <c r="I11" s="1">
        <f>'1. General Govt'!I11+'2.Non Fin. Pub. Corp'!I11+'3.Fin. Pub. Corp.'!I11</f>
        <v>467416.5622250447</v>
      </c>
      <c r="J11" s="1">
        <f>'1. General Govt'!J11+'2.Non Fin. Pub. Corp'!J11+'3.Fin. Pub. Corp.'!J11</f>
        <v>372633.60457403935</v>
      </c>
    </row>
    <row r="12" spans="2:10" x14ac:dyDescent="0.35">
      <c r="B12" s="15" t="s">
        <v>14</v>
      </c>
      <c r="C12" s="1">
        <f>'1. General Govt'!C12+'2.Non Fin. Pub. Corp'!C12+'3.Fin. Pub. Corp.'!C12</f>
        <v>0</v>
      </c>
      <c r="D12" s="1">
        <f>'1. General Govt'!D12+'2.Non Fin. Pub. Corp'!D12+'3.Fin. Pub. Corp.'!D12</f>
        <v>0</v>
      </c>
      <c r="E12" s="1">
        <f>'1. General Govt'!E12+'2.Non Fin. Pub. Corp'!E12+'3.Fin. Pub. Corp.'!E12</f>
        <v>0</v>
      </c>
      <c r="F12" s="1">
        <f>'1. General Govt'!F12+'2.Non Fin. Pub. Corp'!F12+'3.Fin. Pub. Corp.'!F12</f>
        <v>0</v>
      </c>
      <c r="G12" s="1">
        <f>'1. General Govt'!G12+'2.Non Fin. Pub. Corp'!G12+'3.Fin. Pub. Corp.'!G12</f>
        <v>0</v>
      </c>
      <c r="H12" s="1">
        <f>'1. General Govt'!H12+'2.Non Fin. Pub. Corp'!H12+'3.Fin. Pub. Corp.'!H12</f>
        <v>0</v>
      </c>
      <c r="I12" s="1">
        <f>'1. General Govt'!I12+'2.Non Fin. Pub. Corp'!I12+'3.Fin. Pub. Corp.'!I12</f>
        <v>0</v>
      </c>
      <c r="J12" s="1">
        <f>'1. General Govt'!J12+'2.Non Fin. Pub. Corp'!J12+'3.Fin. Pub. Corp.'!J12</f>
        <v>0</v>
      </c>
    </row>
    <row r="13" spans="2:10" x14ac:dyDescent="0.35">
      <c r="B13" s="15" t="s">
        <v>15</v>
      </c>
      <c r="C13" s="1">
        <f>'1. General Govt'!C13+'2.Non Fin. Pub. Corp'!C13+'3.Fin. Pub. Corp.'!C13</f>
        <v>216129.62953025918</v>
      </c>
      <c r="D13" s="1">
        <f>'1. General Govt'!D13+'2.Non Fin. Pub. Corp'!D13+'3.Fin. Pub. Corp.'!D13</f>
        <v>176674.78805798735</v>
      </c>
      <c r="E13" s="1">
        <f>'1. General Govt'!E13+'2.Non Fin. Pub. Corp'!E13+'3.Fin. Pub. Corp.'!E13</f>
        <v>196649.46081998752</v>
      </c>
      <c r="F13" s="1">
        <f>'1. General Govt'!F13+'2.Non Fin. Pub. Corp'!F13+'3.Fin. Pub. Corp.'!F13</f>
        <v>259311.75332098914</v>
      </c>
      <c r="G13" s="1">
        <f>'1. General Govt'!G13+'2.Non Fin. Pub. Corp'!G13+'3.Fin. Pub. Corp.'!G13</f>
        <v>191901.78772567824</v>
      </c>
      <c r="H13" s="1">
        <f>'1. General Govt'!H13+'2.Non Fin. Pub. Corp'!H13+'3.Fin. Pub. Corp.'!H13</f>
        <v>192794.60888961158</v>
      </c>
      <c r="I13" s="1">
        <f>'1. General Govt'!I13+'2.Non Fin. Pub. Corp'!I13+'3.Fin. Pub. Corp.'!I13</f>
        <v>226074.36230659008</v>
      </c>
      <c r="J13" s="1">
        <f>'1. General Govt'!J13+'2.Non Fin. Pub. Corp'!J13+'3.Fin. Pub. Corp.'!J13</f>
        <v>189275.90965341945</v>
      </c>
    </row>
    <row r="14" spans="2:10" x14ac:dyDescent="0.35">
      <c r="B14" s="13" t="s">
        <v>16</v>
      </c>
      <c r="C14" s="14">
        <f>C15+C24</f>
        <v>8716265.0400444325</v>
      </c>
      <c r="D14" s="14">
        <f t="shared" ref="D14:F14" si="2">D15+D24</f>
        <v>8946843.5686063673</v>
      </c>
      <c r="E14" s="14">
        <f t="shared" si="2"/>
        <v>9263720.9299274813</v>
      </c>
      <c r="F14" s="14">
        <f t="shared" si="2"/>
        <v>9255884.2986677717</v>
      </c>
      <c r="G14" s="14">
        <f>G15+G24</f>
        <v>9217022.6547125578</v>
      </c>
      <c r="H14" s="14">
        <f t="shared" ref="H14:J14" si="3">H15+H24</f>
        <v>9274666.3747772854</v>
      </c>
      <c r="I14" s="14">
        <f>I15+I24</f>
        <v>9586850.2139370702</v>
      </c>
      <c r="J14" s="14">
        <f t="shared" si="3"/>
        <v>9679088.3075022548</v>
      </c>
    </row>
    <row r="15" spans="2:10" x14ac:dyDescent="0.35">
      <c r="B15" s="13" t="s">
        <v>17</v>
      </c>
      <c r="C15" s="14">
        <f t="shared" ref="C15:F15" si="4">C16+C17+C20+C22+C23</f>
        <v>692705.82876214536</v>
      </c>
      <c r="D15" s="14">
        <f t="shared" si="4"/>
        <v>729254.90981145622</v>
      </c>
      <c r="E15" s="14">
        <f t="shared" si="4"/>
        <v>693439.66586187889</v>
      </c>
      <c r="F15" s="14">
        <f t="shared" si="4"/>
        <v>880572.25827894046</v>
      </c>
      <c r="G15" s="14">
        <f>G16+G17+G20+G22+G23</f>
        <v>795707.15725272417</v>
      </c>
      <c r="H15" s="14">
        <f t="shared" ref="H15:J15" si="5">H16+H17+H20+H22+H23</f>
        <v>773887.2974406142</v>
      </c>
      <c r="I15" s="14">
        <f>I16+I17+I20+I22+I23</f>
        <v>832963.56285816128</v>
      </c>
      <c r="J15" s="14">
        <f t="shared" si="5"/>
        <v>720336.10300039849</v>
      </c>
    </row>
    <row r="16" spans="2:10" ht="15.5" x14ac:dyDescent="0.35">
      <c r="B16" s="49" t="s">
        <v>48</v>
      </c>
      <c r="C16" s="1">
        <f>'1. General Govt'!C16+'2.Non Fin. Pub. Corp'!C16+'3.Fin. Pub. Corp.'!C16</f>
        <v>165405.73673550002</v>
      </c>
      <c r="D16" s="1">
        <f>'1. General Govt'!D16+'2.Non Fin. Pub. Corp'!D16+'3.Fin. Pub. Corp.'!D16</f>
        <v>19788.146813051</v>
      </c>
      <c r="E16" s="1">
        <f>'1. General Govt'!E16+'2.Non Fin. Pub. Corp'!E16+'3.Fin. Pub. Corp.'!E16</f>
        <v>6184.194914433001</v>
      </c>
      <c r="F16" s="1">
        <f>'1. General Govt'!F16+'2.Non Fin. Pub. Corp'!F16+'3.Fin. Pub. Corp.'!F16</f>
        <v>16354.207702095999</v>
      </c>
      <c r="G16" s="1">
        <f>'1. General Govt'!G16+'2.Non Fin. Pub. Corp'!G16+'3.Fin. Pub. Corp.'!G16</f>
        <v>16645.188205578004</v>
      </c>
      <c r="H16" s="1">
        <f>'1. General Govt'!H16+'2.Non Fin. Pub. Corp'!H16+'3.Fin. Pub. Corp.'!H16</f>
        <v>16549.194764409</v>
      </c>
      <c r="I16" s="1">
        <f>'1. General Govt'!I16+'2.Non Fin. Pub. Corp'!I16+'3.Fin. Pub. Corp.'!I16</f>
        <v>20024.611467765</v>
      </c>
      <c r="J16" s="1">
        <f>'1. General Govt'!J16+'2.Non Fin. Pub. Corp'!J16+'3.Fin. Pub. Corp.'!J16</f>
        <v>18558.829571937</v>
      </c>
    </row>
    <row r="17" spans="2:10" x14ac:dyDescent="0.35">
      <c r="B17" s="15" t="s">
        <v>11</v>
      </c>
      <c r="C17" s="1">
        <f>'1. General Govt'!C17+'2.Non Fin. Pub. Corp'!C17+'3.Fin. Pub. Corp.'!C17</f>
        <v>347234.74714884168</v>
      </c>
      <c r="D17" s="1">
        <f>'1. General Govt'!D17+'2.Non Fin. Pub. Corp'!D17+'3.Fin. Pub. Corp.'!D17</f>
        <v>496754.25072310196</v>
      </c>
      <c r="E17" s="1">
        <f>'1. General Govt'!E17+'2.Non Fin. Pub. Corp'!E17+'3.Fin. Pub. Corp.'!E17</f>
        <v>496544.78151950799</v>
      </c>
      <c r="F17" s="1">
        <f>'1. General Govt'!F17+'2.Non Fin. Pub. Corp'!F17+'3.Fin. Pub. Corp.'!F17</f>
        <v>674310.12659809098</v>
      </c>
      <c r="G17" s="1">
        <f>'1. General Govt'!G17+'2.Non Fin. Pub. Corp'!G17+'3.Fin. Pub. Corp.'!G17</f>
        <v>584192.24120040704</v>
      </c>
      <c r="H17" s="1">
        <f>'1. General Govt'!H17+'2.Non Fin. Pub. Corp'!H17+'3.Fin. Pub. Corp.'!H17</f>
        <v>571057.23823840544</v>
      </c>
      <c r="I17" s="1">
        <f>'1. General Govt'!I17+'2.Non Fin. Pub. Corp'!I17+'3.Fin. Pub. Corp.'!I17</f>
        <v>615498.90691157489</v>
      </c>
      <c r="J17" s="1">
        <f>'1. General Govt'!J17+'2.Non Fin. Pub. Corp'!J17+'3.Fin. Pub. Corp.'!J17</f>
        <v>508696.13348956103</v>
      </c>
    </row>
    <row r="18" spans="2:10" ht="15" x14ac:dyDescent="0.35">
      <c r="B18" s="37" t="s">
        <v>12</v>
      </c>
      <c r="C18" s="36">
        <f>'1. General Govt'!C18+'2.Non Fin. Pub. Corp'!C18+'3.Fin. Pub. Corp.'!C18</f>
        <v>196.179315</v>
      </c>
      <c r="D18" s="36">
        <f>'1. General Govt'!D18+'2.Non Fin. Pub. Corp'!D18+'3.Fin. Pub. Corp.'!D18</f>
        <v>535.03438000000006</v>
      </c>
      <c r="E18" s="36">
        <f>'1. General Govt'!E18+'2.Non Fin. Pub. Corp'!E18+'3.Fin. Pub. Corp.'!E18</f>
        <v>381.48219799999998</v>
      </c>
      <c r="F18" s="36">
        <f>'1. General Govt'!F18+'2.Non Fin. Pub. Corp'!F18+'3.Fin. Pub. Corp.'!F18</f>
        <v>641.47407411488223</v>
      </c>
      <c r="G18" s="36">
        <f>'1. General Govt'!G18+'2.Non Fin. Pub. Corp'!G18+'3.Fin. Pub. Corp.'!G18</f>
        <v>483.18140699999998</v>
      </c>
      <c r="H18" s="36">
        <f>'1. General Govt'!H18+'2.Non Fin. Pub. Corp'!H18+'3.Fin. Pub. Corp.'!H18</f>
        <v>-161.06289000000001</v>
      </c>
      <c r="I18" s="36">
        <f>'1. General Govt'!I18+'2.Non Fin. Pub. Corp'!I18+'3.Fin. Pub. Corp.'!I18</f>
        <v>71.690105000000003</v>
      </c>
      <c r="J18" s="36">
        <f>'1. General Govt'!J18+'2.Non Fin. Pub. Corp'!J18+'3.Fin. Pub. Corp.'!J18</f>
        <v>3.0749930000000001</v>
      </c>
    </row>
    <row r="19" spans="2:10" ht="15" x14ac:dyDescent="0.35">
      <c r="B19" s="37" t="s">
        <v>18</v>
      </c>
      <c r="C19" s="36">
        <f>'1. General Govt'!C19+'2.Non Fin. Pub. Corp'!C19+'3.Fin. Pub. Corp.'!C19</f>
        <v>83577.950141178997</v>
      </c>
      <c r="D19" s="36">
        <f>'1. General Govt'!D19+'2.Non Fin. Pub. Corp'!D19+'3.Fin. Pub. Corp.'!D19</f>
        <v>95111.044369841999</v>
      </c>
      <c r="E19" s="36">
        <f>'1. General Govt'!E19+'2.Non Fin. Pub. Corp'!E19+'3.Fin. Pub. Corp.'!E19</f>
        <v>91657.546418919155</v>
      </c>
      <c r="F19" s="36">
        <f>'1. General Govt'!F19+'2.Non Fin. Pub. Corp'!F19+'3.Fin. Pub. Corp.'!F19</f>
        <v>101585.72057871601</v>
      </c>
      <c r="G19" s="36">
        <f>'1. General Govt'!G19+'2.Non Fin. Pub. Corp'!G19+'3.Fin. Pub. Corp.'!G19</f>
        <v>96597.343286258241</v>
      </c>
      <c r="H19" s="36">
        <f>'1. General Govt'!H19+'2.Non Fin. Pub. Corp'!H19+'3.Fin. Pub. Corp.'!H19</f>
        <v>98269.567106251183</v>
      </c>
      <c r="I19" s="36">
        <f>'1. General Govt'!I19+'2.Non Fin. Pub. Corp'!I19+'3.Fin. Pub. Corp.'!I19</f>
        <v>98115.043145096221</v>
      </c>
      <c r="J19" s="36">
        <f>'1. General Govt'!J19+'2.Non Fin. Pub. Corp'!J19+'3.Fin. Pub. Corp.'!J19</f>
        <v>106784.33161354144</v>
      </c>
    </row>
    <row r="20" spans="2:10" x14ac:dyDescent="0.35">
      <c r="B20" s="15" t="s">
        <v>13</v>
      </c>
      <c r="C20" s="1">
        <f>'1. General Govt'!C20+'2.Non Fin. Pub. Corp'!C20+'3.Fin. Pub. Corp.'!C20</f>
        <v>180065.34487780367</v>
      </c>
      <c r="D20" s="1">
        <f>'1. General Govt'!D20+'2.Non Fin. Pub. Corp'!D20+'3.Fin. Pub. Corp.'!D20</f>
        <v>212712.51227530328</v>
      </c>
      <c r="E20" s="1">
        <f>'1. General Govt'!E20+'2.Non Fin. Pub. Corp'!E20+'3.Fin. Pub. Corp.'!E20</f>
        <v>190710.6894279379</v>
      </c>
      <c r="F20" s="1">
        <f>'1. General Govt'!F20+'2.Non Fin. Pub. Corp'!F20+'3.Fin. Pub. Corp.'!F20</f>
        <v>189907.92397875348</v>
      </c>
      <c r="G20" s="1">
        <f>'1. General Govt'!G20+'2.Non Fin. Pub. Corp'!G20+'3.Fin. Pub. Corp.'!G20</f>
        <v>194869.72784673912</v>
      </c>
      <c r="H20" s="1">
        <f>'1. General Govt'!H20+'2.Non Fin. Pub. Corp'!H20+'3.Fin. Pub. Corp.'!H20</f>
        <v>186280.86443779976</v>
      </c>
      <c r="I20" s="1">
        <f>'1. General Govt'!I20+'2.Non Fin. Pub. Corp'!I20+'3.Fin. Pub. Corp.'!I20</f>
        <v>197440.04447882145</v>
      </c>
      <c r="J20" s="1">
        <f>'1. General Govt'!J20+'2.Non Fin. Pub. Corp'!J20+'3.Fin. Pub. Corp.'!J20</f>
        <v>193081.13993890042</v>
      </c>
    </row>
    <row r="21" spans="2:10" ht="15" x14ac:dyDescent="0.35">
      <c r="B21" s="37" t="s">
        <v>18</v>
      </c>
      <c r="C21" s="36">
        <f>'1. General Govt'!C21+'2.Non Fin. Pub. Corp'!C21+'3.Fin. Pub. Corp.'!C21</f>
        <v>2470.9471306526329</v>
      </c>
      <c r="D21" s="36">
        <f>'1. General Govt'!D21+'2.Non Fin. Pub. Corp'!D21+'3.Fin. Pub. Corp.'!D21</f>
        <v>13131.637322992005</v>
      </c>
      <c r="E21" s="36">
        <f>'1. General Govt'!E21+'2.Non Fin. Pub. Corp'!E21+'3.Fin. Pub. Corp.'!E21</f>
        <v>5906.5889402315834</v>
      </c>
      <c r="F21" s="36">
        <f>'1. General Govt'!F21+'2.Non Fin. Pub. Corp'!F21+'3.Fin. Pub. Corp.'!F21</f>
        <v>4288.5607252549262</v>
      </c>
      <c r="G21" s="36">
        <f>'1. General Govt'!G21+'2.Non Fin. Pub. Corp'!G21+'3.Fin. Pub. Corp.'!G21</f>
        <v>3759.6240777699504</v>
      </c>
      <c r="H21" s="36">
        <f>'1. General Govt'!H21+'2.Non Fin. Pub. Corp'!H21+'3.Fin. Pub. Corp.'!H21</f>
        <v>8506.4672818466297</v>
      </c>
      <c r="I21" s="36">
        <f>'1. General Govt'!I21+'2.Non Fin. Pub. Corp'!I21+'3.Fin. Pub. Corp.'!I21</f>
        <v>14690.759932152034</v>
      </c>
      <c r="J21" s="36">
        <f>'1. General Govt'!J21+'2.Non Fin. Pub. Corp'!J21+'3.Fin. Pub. Corp.'!J21</f>
        <v>8238.4501175974547</v>
      </c>
    </row>
    <row r="22" spans="2:10" x14ac:dyDescent="0.35">
      <c r="B22" s="15" t="s">
        <v>14</v>
      </c>
      <c r="C22" s="1">
        <f>'1. General Govt'!C22+'2.Non Fin. Pub. Corp'!C22+'3.Fin. Pub. Corp.'!C22</f>
        <v>0</v>
      </c>
      <c r="D22" s="1">
        <f>'1. General Govt'!D22+'2.Non Fin. Pub. Corp'!D22+'3.Fin. Pub. Corp.'!D22</f>
        <v>0</v>
      </c>
      <c r="E22" s="1">
        <f>'1. General Govt'!E22+'2.Non Fin. Pub. Corp'!E22+'3.Fin. Pub. Corp.'!E22</f>
        <v>0</v>
      </c>
      <c r="F22" s="1">
        <f>'1. General Govt'!F22+'2.Non Fin. Pub. Corp'!F22+'3.Fin. Pub. Corp.'!F22</f>
        <v>0</v>
      </c>
      <c r="G22" s="1">
        <f>'1. General Govt'!G22+'2.Non Fin. Pub. Corp'!G22+'3.Fin. Pub. Corp.'!G22</f>
        <v>0</v>
      </c>
      <c r="H22" s="1">
        <f>'1. General Govt'!H22+'2.Non Fin. Pub. Corp'!H22+'3.Fin. Pub. Corp.'!H22</f>
        <v>0</v>
      </c>
      <c r="I22" s="1">
        <f>'1. General Govt'!I22+'2.Non Fin. Pub. Corp'!I22+'3.Fin. Pub. Corp.'!I22</f>
        <v>0</v>
      </c>
      <c r="J22" s="1">
        <f>'1. General Govt'!J22+'2.Non Fin. Pub. Corp'!J22+'3.Fin. Pub. Corp.'!J22</f>
        <v>0</v>
      </c>
    </row>
    <row r="23" spans="2:10" x14ac:dyDescent="0.35">
      <c r="B23" s="15" t="s">
        <v>15</v>
      </c>
      <c r="C23" s="1">
        <f>'1. General Govt'!C23+'2.Non Fin. Pub. Corp'!C23+'3.Fin. Pub. Corp.'!C23</f>
        <v>0</v>
      </c>
      <c r="D23" s="1">
        <f>'1. General Govt'!D23+'2.Non Fin. Pub. Corp'!D23+'3.Fin. Pub. Corp.'!D23</f>
        <v>0</v>
      </c>
      <c r="E23" s="1">
        <f>'1. General Govt'!E23+'2.Non Fin. Pub. Corp'!E23+'3.Fin. Pub. Corp.'!E23</f>
        <v>0</v>
      </c>
      <c r="F23" s="1">
        <f>'1. General Govt'!F23+'2.Non Fin. Pub. Corp'!F23+'3.Fin. Pub. Corp.'!F23</f>
        <v>0</v>
      </c>
      <c r="G23" s="1">
        <f>'1. General Govt'!G23+'2.Non Fin. Pub. Corp'!G23+'3.Fin. Pub. Corp.'!G23</f>
        <v>0</v>
      </c>
      <c r="H23" s="1">
        <f>'1. General Govt'!H23+'2.Non Fin. Pub. Corp'!H23+'3.Fin. Pub. Corp.'!H23</f>
        <v>0</v>
      </c>
      <c r="I23" s="1">
        <f>'1. General Govt'!I23+'2.Non Fin. Pub. Corp'!I23+'3.Fin. Pub. Corp.'!I23</f>
        <v>0</v>
      </c>
      <c r="J23" s="1">
        <f>'1. General Govt'!J23+'2.Non Fin. Pub. Corp'!J23+'3.Fin. Pub. Corp.'!J23</f>
        <v>0</v>
      </c>
    </row>
    <row r="24" spans="2:10" x14ac:dyDescent="0.35">
      <c r="B24" s="13" t="s">
        <v>19</v>
      </c>
      <c r="C24" s="14">
        <f t="shared" ref="C24:F24" si="6">C25+C26+C27+C29+C30+C31</f>
        <v>8023559.2112822868</v>
      </c>
      <c r="D24" s="14">
        <f t="shared" si="6"/>
        <v>8217588.6587949116</v>
      </c>
      <c r="E24" s="14">
        <f t="shared" si="6"/>
        <v>8570281.2640656028</v>
      </c>
      <c r="F24" s="14">
        <f t="shared" si="6"/>
        <v>8375312.0403888309</v>
      </c>
      <c r="G24" s="14">
        <f>G25+G26+G27+G29+G30+G31</f>
        <v>8421315.4974598344</v>
      </c>
      <c r="H24" s="14">
        <f t="shared" ref="H24:J24" si="7">H25+H26+H27+H29+H30+H31</f>
        <v>8500779.0773366708</v>
      </c>
      <c r="I24" s="14">
        <f>I25+I26+I27+I29+I30+I31</f>
        <v>8753886.6510789096</v>
      </c>
      <c r="J24" s="14">
        <f t="shared" si="7"/>
        <v>8958752.2045018561</v>
      </c>
    </row>
    <row r="25" spans="2:10" x14ac:dyDescent="0.35">
      <c r="B25" s="15" t="s">
        <v>20</v>
      </c>
      <c r="C25" s="1">
        <f>'1. General Govt'!C25+'2.Non Fin. Pub. Corp'!C25+'3.Fin. Pub. Corp.'!C25</f>
        <v>127658.44808846334</v>
      </c>
      <c r="D25" s="1">
        <f>'1. General Govt'!D25+'2.Non Fin. Pub. Corp'!D25+'3.Fin. Pub. Corp.'!D25</f>
        <v>125073.09000000001</v>
      </c>
      <c r="E25" s="1">
        <f>'1. General Govt'!E25+'2.Non Fin. Pub. Corp'!E25+'3.Fin. Pub. Corp.'!E25</f>
        <v>133544.17199999999</v>
      </c>
      <c r="F25" s="1">
        <f>'1. General Govt'!F25+'2.Non Fin. Pub. Corp'!F25+'3.Fin. Pub. Corp.'!F25</f>
        <v>129709.06200000001</v>
      </c>
      <c r="G25" s="1">
        <f>'1. General Govt'!G25+'2.Non Fin. Pub. Corp'!G25+'3.Fin. Pub. Corp.'!G25</f>
        <v>128815.462</v>
      </c>
      <c r="H25" s="1">
        <f>'1. General Govt'!H25+'2.Non Fin. Pub. Corp'!H25+'3.Fin. Pub. Corp.'!H25</f>
        <v>130699.262</v>
      </c>
      <c r="I25" s="1">
        <f>'1. General Govt'!I25+'2.Non Fin. Pub. Corp'!I25+'3.Fin. Pub. Corp.'!I25</f>
        <v>133309.783</v>
      </c>
      <c r="J25" s="1">
        <f>'1. General Govt'!J25+'2.Non Fin. Pub. Corp'!J25+'3.Fin. Pub. Corp.'!J25</f>
        <v>135357.372</v>
      </c>
    </row>
    <row r="26" spans="2:10" ht="15.5" x14ac:dyDescent="0.35">
      <c r="B26" s="49" t="s">
        <v>48</v>
      </c>
      <c r="C26" s="1">
        <f>'1. General Govt'!C26+'2.Non Fin. Pub. Corp'!C26+'3.Fin. Pub. Corp.'!C26</f>
        <v>13639.626481201998</v>
      </c>
      <c r="D26" s="1">
        <f>'1. General Govt'!D26+'2.Non Fin. Pub. Corp'!D26+'3.Fin. Pub. Corp.'!D26</f>
        <v>80895.21255375199</v>
      </c>
      <c r="E26" s="1">
        <f>'1. General Govt'!E26+'2.Non Fin. Pub. Corp'!E26+'3.Fin. Pub. Corp.'!E26</f>
        <v>92895.672824379013</v>
      </c>
      <c r="F26" s="1">
        <f>'1. General Govt'!F26+'2.Non Fin. Pub. Corp'!F26+'3.Fin. Pub. Corp.'!F26</f>
        <v>22632.752626924001</v>
      </c>
      <c r="G26" s="1">
        <f>'1. General Govt'!G26+'2.Non Fin. Pub. Corp'!G26+'3.Fin. Pub. Corp.'!G26</f>
        <v>28568.937188616001</v>
      </c>
      <c r="H26" s="1">
        <f>'1. General Govt'!H26+'2.Non Fin. Pub. Corp'!H26+'3.Fin. Pub. Corp.'!H26</f>
        <v>22924.672996399997</v>
      </c>
      <c r="I26" s="1">
        <f>'1. General Govt'!I26+'2.Non Fin. Pub. Corp'!I26+'3.Fin. Pub. Corp.'!I26</f>
        <v>8294.0806707159991</v>
      </c>
      <c r="J26" s="1">
        <f>'1. General Govt'!J26+'2.Non Fin. Pub. Corp'!J26+'3.Fin. Pub. Corp.'!J26</f>
        <v>7898.7606382140002</v>
      </c>
    </row>
    <row r="27" spans="2:10" x14ac:dyDescent="0.35">
      <c r="B27" s="15" t="s">
        <v>11</v>
      </c>
      <c r="C27" s="1">
        <f>'1. General Govt'!C27+'2.Non Fin. Pub. Corp'!C27+'3.Fin. Pub. Corp.'!C27</f>
        <v>6515209.9771728599</v>
      </c>
      <c r="D27" s="1">
        <f>'1. General Govt'!D27+'2.Non Fin. Pub. Corp'!D27+'3.Fin. Pub. Corp.'!D27</f>
        <v>6660499.4633210348</v>
      </c>
      <c r="E27" s="1">
        <f>'1. General Govt'!E27+'2.Non Fin. Pub. Corp'!E27+'3.Fin. Pub. Corp.'!E27</f>
        <v>6923428.2095675031</v>
      </c>
      <c r="F27" s="1">
        <f>'1. General Govt'!F27+'2.Non Fin. Pub. Corp'!F27+'3.Fin. Pub. Corp.'!F27</f>
        <v>6883241.5233209152</v>
      </c>
      <c r="G27" s="1">
        <f>'1. General Govt'!G27+'2.Non Fin. Pub. Corp'!G27+'3.Fin. Pub. Corp.'!G27</f>
        <v>6887021.4210594157</v>
      </c>
      <c r="H27" s="1">
        <f>'1. General Govt'!H27+'2.Non Fin. Pub. Corp'!H27+'3.Fin. Pub. Corp.'!H27</f>
        <v>6976075.3563675378</v>
      </c>
      <c r="I27" s="1">
        <f>'1. General Govt'!I27+'2.Non Fin. Pub. Corp'!I27+'3.Fin. Pub. Corp.'!I27</f>
        <v>7097270.0733858095</v>
      </c>
      <c r="J27" s="1">
        <f>'1. General Govt'!J27+'2.Non Fin. Pub. Corp'!J27+'3.Fin. Pub. Corp.'!J27</f>
        <v>7301096.5631336719</v>
      </c>
    </row>
    <row r="28" spans="2:10" ht="15" x14ac:dyDescent="0.35">
      <c r="B28" s="37" t="s">
        <v>12</v>
      </c>
      <c r="C28" s="36">
        <f>'1. General Govt'!C28+'2.Non Fin. Pub. Corp'!C28+'3.Fin. Pub. Corp.'!C28</f>
        <v>-671.64575600000001</v>
      </c>
      <c r="D28" s="36">
        <f>'1. General Govt'!D28+'2.Non Fin. Pub. Corp'!D28+'3.Fin. Pub. Corp.'!D28</f>
        <v>-6335.6675509999995</v>
      </c>
      <c r="E28" s="36">
        <f>'1. General Govt'!E28+'2.Non Fin. Pub. Corp'!E28+'3.Fin. Pub. Corp.'!E28</f>
        <v>-9185.0552449999996</v>
      </c>
      <c r="F28" s="36">
        <f>'1. General Govt'!F28+'2.Non Fin. Pub. Corp'!F28+'3.Fin. Pub. Corp.'!F28</f>
        <v>-10773.028058114884</v>
      </c>
      <c r="G28" s="36">
        <f>'1. General Govt'!G28+'2.Non Fin. Pub. Corp'!G28+'3.Fin. Pub. Corp.'!G28</f>
        <v>-8647.8472170000005</v>
      </c>
      <c r="H28" s="36">
        <f>'1. General Govt'!H28+'2.Non Fin. Pub. Corp'!H28+'3.Fin. Pub. Corp.'!H28</f>
        <v>-4806.1184160000003</v>
      </c>
      <c r="I28" s="36">
        <f>'1. General Govt'!I28+'2.Non Fin. Pub. Corp'!I28+'3.Fin. Pub. Corp.'!I28</f>
        <v>-5374.1365340000002</v>
      </c>
      <c r="J28" s="36">
        <f>'1. General Govt'!J28+'2.Non Fin. Pub. Corp'!J28+'3.Fin. Pub. Corp.'!J28</f>
        <v>-5189.2907510000005</v>
      </c>
    </row>
    <row r="29" spans="2:10" x14ac:dyDescent="0.35">
      <c r="B29" s="15" t="s">
        <v>13</v>
      </c>
      <c r="C29" s="1">
        <f>'1. General Govt'!C29+'2.Non Fin. Pub. Corp'!C29+'3.Fin. Pub. Corp.'!C29</f>
        <v>1367026.2150215013</v>
      </c>
      <c r="D29" s="1">
        <f>'1. General Govt'!D29+'2.Non Fin. Pub. Corp'!D29+'3.Fin. Pub. Corp.'!D29</f>
        <v>1351096.0298754401</v>
      </c>
      <c r="E29" s="1">
        <f>'1. General Govt'!E29+'2.Non Fin. Pub. Corp'!E29+'3.Fin. Pub. Corp.'!E29</f>
        <v>1420388.542052286</v>
      </c>
      <c r="F29" s="1">
        <f>'1. General Govt'!F29+'2.Non Fin. Pub. Corp'!F29+'3.Fin. Pub. Corp.'!F29</f>
        <v>1339703.9553607642</v>
      </c>
      <c r="G29" s="1">
        <f>'1. General Govt'!G29+'2.Non Fin. Pub. Corp'!G29+'3.Fin. Pub. Corp.'!G29</f>
        <v>1376884.8327465055</v>
      </c>
      <c r="H29" s="1">
        <f>'1. General Govt'!H29+'2.Non Fin. Pub. Corp'!H29+'3.Fin. Pub. Corp.'!H29</f>
        <v>1371054.9609590664</v>
      </c>
      <c r="I29" s="1">
        <f>'1. General Govt'!I29+'2.Non Fin. Pub. Corp'!I29+'3.Fin. Pub. Corp.'!I29</f>
        <v>1514987.7893622378</v>
      </c>
      <c r="J29" s="1">
        <f>'1. General Govt'!J29+'2.Non Fin. Pub. Corp'!J29+'3.Fin. Pub. Corp.'!J29</f>
        <v>1514374.5898030531</v>
      </c>
    </row>
    <row r="30" spans="2:10" x14ac:dyDescent="0.35">
      <c r="B30" s="15" t="s">
        <v>14</v>
      </c>
      <c r="C30" s="1">
        <f>'1. General Govt'!C30+'2.Non Fin. Pub. Corp'!C30+'3.Fin. Pub. Corp.'!C30</f>
        <v>0</v>
      </c>
      <c r="D30" s="1">
        <f>'1. General Govt'!D30+'2.Non Fin. Pub. Corp'!D30+'3.Fin. Pub. Corp.'!D30</f>
        <v>0</v>
      </c>
      <c r="E30" s="1">
        <f>'1. General Govt'!E30+'2.Non Fin. Pub. Corp'!E30+'3.Fin. Pub. Corp.'!E30</f>
        <v>0</v>
      </c>
      <c r="F30" s="1">
        <f>'1. General Govt'!F30+'2.Non Fin. Pub. Corp'!F30+'3.Fin. Pub. Corp.'!F30</f>
        <v>0</v>
      </c>
      <c r="G30" s="1">
        <f>'1. General Govt'!G30+'2.Non Fin. Pub. Corp'!G30+'3.Fin. Pub. Corp.'!G30</f>
        <v>0</v>
      </c>
      <c r="H30" s="1">
        <f>'1. General Govt'!H30+'2.Non Fin. Pub. Corp'!H30+'3.Fin. Pub. Corp.'!H30</f>
        <v>0</v>
      </c>
      <c r="I30" s="1">
        <f>'1. General Govt'!I30+'2.Non Fin. Pub. Corp'!I30+'3.Fin. Pub. Corp.'!I30</f>
        <v>0</v>
      </c>
      <c r="J30" s="1">
        <f>'1. General Govt'!J30+'2.Non Fin. Pub. Corp'!J30+'3.Fin. Pub. Corp.'!J30</f>
        <v>0</v>
      </c>
    </row>
    <row r="31" spans="2:10" x14ac:dyDescent="0.35">
      <c r="B31" s="15" t="s">
        <v>15</v>
      </c>
      <c r="C31" s="1">
        <f>'1. General Govt'!C31+'2.Non Fin. Pub. Corp'!C31+'3.Fin. Pub. Corp.'!C31</f>
        <v>24.9445182606438</v>
      </c>
      <c r="D31" s="1">
        <f>'1. General Govt'!D31+'2.Non Fin. Pub. Corp'!D31+'3.Fin. Pub. Corp.'!D31</f>
        <v>24.863044684351998</v>
      </c>
      <c r="E31" s="1">
        <f>'1. General Govt'!E31+'2.Non Fin. Pub. Corp'!E31+'3.Fin. Pub. Corp.'!E31</f>
        <v>24.667621433706394</v>
      </c>
      <c r="F31" s="1">
        <f>'1. General Govt'!F31+'2.Non Fin. Pub. Corp'!F31+'3.Fin. Pub. Corp.'!F31</f>
        <v>24.747080227997298</v>
      </c>
      <c r="G31" s="1">
        <f>'1. General Govt'!G31+'2.Non Fin. Pub. Corp'!G31+'3.Fin. Pub. Corp.'!G31</f>
        <v>24.844465297499998</v>
      </c>
      <c r="H31" s="1">
        <f>'1. General Govt'!H31+'2.Non Fin. Pub. Corp'!H31+'3.Fin. Pub. Corp.'!H31</f>
        <v>24.825013668179203</v>
      </c>
      <c r="I31" s="1">
        <f>'1. General Govt'!I31+'2.Non Fin. Pub. Corp'!I31+'3.Fin. Pub. Corp.'!I31</f>
        <v>24.924660146604403</v>
      </c>
      <c r="J31" s="1">
        <f>'1. General Govt'!J31+'2.Non Fin. Pub. Corp'!J31+'3.Fin. Pub. Corp.'!J31</f>
        <v>24.918926917556099</v>
      </c>
    </row>
    <row r="32" spans="2:10" x14ac:dyDescent="0.35">
      <c r="B32" s="13" t="s">
        <v>21</v>
      </c>
      <c r="C32" s="16">
        <f t="shared" ref="C32:F32" si="8">C33+C34+C35+C38+C40+C41</f>
        <v>13898050.287226593</v>
      </c>
      <c r="D32" s="16">
        <f t="shared" si="8"/>
        <v>13888941.981553111</v>
      </c>
      <c r="E32" s="16">
        <f t="shared" si="8"/>
        <v>14444467.910651004</v>
      </c>
      <c r="F32" s="16">
        <f t="shared" si="8"/>
        <v>15296507.529378295</v>
      </c>
      <c r="G32" s="16">
        <f>G33+G34+G35+G38+G40+G41</f>
        <v>15139234.263210382</v>
      </c>
      <c r="H32" s="16">
        <f t="shared" ref="H32" si="9">H33+H34+H35+H38+H40+H41</f>
        <v>15303008.855255345</v>
      </c>
      <c r="I32" s="16">
        <f>I33+I34+I35+I38+I40+I41</f>
        <v>15876499.834331635</v>
      </c>
      <c r="J32" s="16">
        <f>J33+J34+J35+J38+J40+J41</f>
        <v>16034999.194642965</v>
      </c>
    </row>
    <row r="33" spans="2:10" x14ac:dyDescent="0.35">
      <c r="B33" s="15" t="s">
        <v>20</v>
      </c>
      <c r="C33" s="28">
        <f t="shared" ref="C33:F33" si="10">C25</f>
        <v>127658.44808846334</v>
      </c>
      <c r="D33" s="28">
        <f t="shared" si="10"/>
        <v>125073.09000000001</v>
      </c>
      <c r="E33" s="28">
        <f t="shared" si="10"/>
        <v>133544.17199999999</v>
      </c>
      <c r="F33" s="28">
        <f t="shared" si="10"/>
        <v>129709.06200000001</v>
      </c>
      <c r="G33" s="28">
        <f>G25</f>
        <v>128815.462</v>
      </c>
      <c r="H33" s="28">
        <f t="shared" ref="H33:J33" si="11">H25</f>
        <v>130699.262</v>
      </c>
      <c r="I33" s="28">
        <f t="shared" si="11"/>
        <v>133309.783</v>
      </c>
      <c r="J33" s="28">
        <f t="shared" si="11"/>
        <v>135357.372</v>
      </c>
    </row>
    <row r="34" spans="2:10" ht="15.5" x14ac:dyDescent="0.35">
      <c r="B34" s="49" t="s">
        <v>48</v>
      </c>
      <c r="C34" s="28">
        <f t="shared" ref="C34:F36" si="12">C8+C16+C26</f>
        <v>4634271.9877395015</v>
      </c>
      <c r="D34" s="28">
        <f t="shared" si="12"/>
        <v>4226293.0578086786</v>
      </c>
      <c r="E34" s="28">
        <f t="shared" si="12"/>
        <v>4414865.6899425788</v>
      </c>
      <c r="F34" s="28">
        <f t="shared" si="12"/>
        <v>5118924.9401846817</v>
      </c>
      <c r="G34" s="28">
        <f>G8+G16+G26</f>
        <v>5054544.3204063345</v>
      </c>
      <c r="H34" s="28">
        <f t="shared" ref="H34:J36" si="13">H8+H16+H26</f>
        <v>5095806.3054863298</v>
      </c>
      <c r="I34" s="28">
        <f t="shared" si="13"/>
        <v>5241831.1075297687</v>
      </c>
      <c r="J34" s="28">
        <f t="shared" si="13"/>
        <v>5263347.9801930683</v>
      </c>
    </row>
    <row r="35" spans="2:10" x14ac:dyDescent="0.35">
      <c r="B35" s="15" t="s">
        <v>11</v>
      </c>
      <c r="C35" s="28">
        <f t="shared" si="12"/>
        <v>6960262.8004778465</v>
      </c>
      <c r="D35" s="28">
        <f t="shared" si="12"/>
        <v>7284006.4223806933</v>
      </c>
      <c r="E35" s="28">
        <f t="shared" si="12"/>
        <v>7548285.660685868</v>
      </c>
      <c r="F35" s="28">
        <f t="shared" si="12"/>
        <v>7694915.8766621379</v>
      </c>
      <c r="G35" s="28">
        <f>G9+G17+G27</f>
        <v>7597871.2109418847</v>
      </c>
      <c r="H35" s="28">
        <f t="shared" si="13"/>
        <v>7742576.3496609991</v>
      </c>
      <c r="I35" s="28">
        <f t="shared" si="13"/>
        <v>8095415.2607690254</v>
      </c>
      <c r="J35" s="28">
        <f t="shared" si="13"/>
        <v>8366903.6795535665</v>
      </c>
    </row>
    <row r="36" spans="2:10" ht="15" x14ac:dyDescent="0.35">
      <c r="B36" s="37" t="s">
        <v>12</v>
      </c>
      <c r="C36" s="33">
        <f>C10+C18+C28</f>
        <v>-1087.8255570000001</v>
      </c>
      <c r="D36" s="33">
        <f t="shared" si="12"/>
        <v>-6521.6208099999994</v>
      </c>
      <c r="E36" s="33">
        <f t="shared" si="12"/>
        <v>-9351.9470459999993</v>
      </c>
      <c r="F36" s="33">
        <f t="shared" si="12"/>
        <v>-11152.690339000001</v>
      </c>
      <c r="G36" s="33">
        <f>G10+G18+G28</f>
        <v>-9035.5706890000001</v>
      </c>
      <c r="H36" s="33">
        <f>H10+H18+H28</f>
        <v>-5579.4450059999999</v>
      </c>
      <c r="I36" s="33">
        <f>I10+I18+I28</f>
        <v>-5770.0970139999999</v>
      </c>
      <c r="J36" s="33">
        <f t="shared" si="13"/>
        <v>-6242.889948</v>
      </c>
    </row>
    <row r="37" spans="2:10" ht="15" x14ac:dyDescent="0.35">
      <c r="B37" s="37" t="s">
        <v>18</v>
      </c>
      <c r="C37" s="33">
        <f>C19</f>
        <v>83577.950141178997</v>
      </c>
      <c r="D37" s="33">
        <f t="shared" ref="D37:F37" si="14">D19</f>
        <v>95111.044369841999</v>
      </c>
      <c r="E37" s="33">
        <f t="shared" si="14"/>
        <v>91657.546418919155</v>
      </c>
      <c r="F37" s="33">
        <f t="shared" si="14"/>
        <v>101585.72057871601</v>
      </c>
      <c r="G37" s="33">
        <f>G19</f>
        <v>96597.343286258241</v>
      </c>
      <c r="H37" s="33">
        <f>H19</f>
        <v>98269.567106251183</v>
      </c>
      <c r="I37" s="33">
        <f>I19</f>
        <v>98115.043145096221</v>
      </c>
      <c r="J37" s="33">
        <f t="shared" ref="J37" si="15">J19</f>
        <v>106784.33161354144</v>
      </c>
    </row>
    <row r="38" spans="2:10" x14ac:dyDescent="0.35">
      <c r="B38" s="15" t="s">
        <v>13</v>
      </c>
      <c r="C38" s="28">
        <f t="shared" ref="C38:F38" si="16">C11+C20+C29</f>
        <v>1959702.476872263</v>
      </c>
      <c r="D38" s="28">
        <f t="shared" si="16"/>
        <v>2076869.7602610681</v>
      </c>
      <c r="E38" s="28">
        <f t="shared" si="16"/>
        <v>2151098.2595811347</v>
      </c>
      <c r="F38" s="28">
        <f t="shared" si="16"/>
        <v>2093621.150130257</v>
      </c>
      <c r="G38" s="28">
        <f>G11+G20+G29</f>
        <v>2166076.637671188</v>
      </c>
      <c r="H38" s="28">
        <f t="shared" ref="H38:J38" si="17">H11+H20+H29</f>
        <v>2141107.5042047347</v>
      </c>
      <c r="I38" s="28">
        <f t="shared" si="17"/>
        <v>2179844.3960661041</v>
      </c>
      <c r="J38" s="28">
        <f t="shared" si="17"/>
        <v>2080089.3343159929</v>
      </c>
    </row>
    <row r="39" spans="2:10" ht="15" x14ac:dyDescent="0.35">
      <c r="B39" s="37" t="s">
        <v>18</v>
      </c>
      <c r="C39" s="33">
        <f t="shared" ref="C39:F39" si="18">+C21</f>
        <v>2470.9471306526329</v>
      </c>
      <c r="D39" s="33">
        <f t="shared" si="18"/>
        <v>13131.637322992005</v>
      </c>
      <c r="E39" s="33">
        <f t="shared" si="18"/>
        <v>5906.5889402315834</v>
      </c>
      <c r="F39" s="33">
        <f t="shared" si="18"/>
        <v>4288.5607252549262</v>
      </c>
      <c r="G39" s="33">
        <f>+G21</f>
        <v>3759.6240777699504</v>
      </c>
      <c r="H39" s="33">
        <f>+H21</f>
        <v>8506.4672818466297</v>
      </c>
      <c r="I39" s="33">
        <f>+I21</f>
        <v>14690.759932152034</v>
      </c>
      <c r="J39" s="33">
        <f t="shared" ref="J39" si="19">+J21</f>
        <v>8238.4501175974547</v>
      </c>
    </row>
    <row r="40" spans="2:10" x14ac:dyDescent="0.35">
      <c r="B40" s="15" t="s">
        <v>14</v>
      </c>
      <c r="C40" s="28">
        <f t="shared" ref="C40:F40" si="20">C30+C22+C12</f>
        <v>0</v>
      </c>
      <c r="D40" s="28">
        <f t="shared" si="20"/>
        <v>0</v>
      </c>
      <c r="E40" s="28">
        <f t="shared" si="20"/>
        <v>0</v>
      </c>
      <c r="F40" s="28">
        <f t="shared" si="20"/>
        <v>0</v>
      </c>
      <c r="G40" s="28">
        <f>G30+G22+G12</f>
        <v>0</v>
      </c>
      <c r="H40" s="28">
        <f t="shared" ref="H40:J40" si="21">H30+H22+H12</f>
        <v>0</v>
      </c>
      <c r="I40" s="28">
        <f t="shared" si="21"/>
        <v>0</v>
      </c>
      <c r="J40" s="28">
        <f t="shared" si="21"/>
        <v>0</v>
      </c>
    </row>
    <row r="41" spans="2:10" x14ac:dyDescent="0.35">
      <c r="B41" s="15" t="s">
        <v>15</v>
      </c>
      <c r="C41" s="28">
        <f t="shared" ref="C41:F41" si="22">C13+C23+C31</f>
        <v>216154.57404851983</v>
      </c>
      <c r="D41" s="28">
        <f t="shared" si="22"/>
        <v>176699.65110267169</v>
      </c>
      <c r="E41" s="28">
        <f t="shared" si="22"/>
        <v>196674.12844142123</v>
      </c>
      <c r="F41" s="28">
        <f t="shared" si="22"/>
        <v>259336.50040121714</v>
      </c>
      <c r="G41" s="28">
        <f>G13+G23+G31</f>
        <v>191926.63219097574</v>
      </c>
      <c r="H41" s="28">
        <f t="shared" ref="H41:J41" si="23">H13+H23+H31</f>
        <v>192819.43390327977</v>
      </c>
      <c r="I41" s="28">
        <f t="shared" si="23"/>
        <v>226099.28696673669</v>
      </c>
      <c r="J41" s="28">
        <f t="shared" si="23"/>
        <v>189300.82858033702</v>
      </c>
    </row>
    <row r="42" spans="2:10" x14ac:dyDescent="0.35">
      <c r="B42" s="8"/>
      <c r="C42" s="19"/>
      <c r="D42" s="19"/>
      <c r="E42" s="19"/>
      <c r="F42" s="19"/>
      <c r="G42" s="19"/>
      <c r="H42" s="19"/>
      <c r="I42" s="19"/>
      <c r="J42" s="19"/>
    </row>
    <row r="43" spans="2:10" x14ac:dyDescent="0.35">
      <c r="B43" s="15"/>
      <c r="C43" s="17"/>
      <c r="D43" s="17"/>
      <c r="E43" s="17"/>
      <c r="F43" s="17"/>
      <c r="G43" s="17"/>
      <c r="H43" s="17"/>
      <c r="I43" s="17"/>
      <c r="J43" s="17"/>
    </row>
    <row r="44" spans="2:10" x14ac:dyDescent="0.35">
      <c r="B44" s="18" t="s">
        <v>22</v>
      </c>
      <c r="C44" s="17">
        <f t="shared" ref="C44:F44" si="24">C45+C46</f>
        <v>13898050.287226606</v>
      </c>
      <c r="D44" s="17">
        <f t="shared" si="24"/>
        <v>13888941.981553115</v>
      </c>
      <c r="E44" s="17">
        <f t="shared" si="24"/>
        <v>14444467.910651011</v>
      </c>
      <c r="F44" s="17">
        <f t="shared" si="24"/>
        <v>15296507.529149335</v>
      </c>
      <c r="G44" s="17">
        <f>G45+G46</f>
        <v>15139234.263210397</v>
      </c>
      <c r="H44" s="17">
        <f t="shared" ref="H44:J44" si="25">H45+H46</f>
        <v>15303008.855255354</v>
      </c>
      <c r="I44" s="17">
        <f t="shared" si="25"/>
        <v>15876499.834331632</v>
      </c>
      <c r="J44" s="17">
        <f t="shared" si="25"/>
        <v>16034999.196504792</v>
      </c>
    </row>
    <row r="45" spans="2:10" x14ac:dyDescent="0.35">
      <c r="B45" s="15" t="s">
        <v>23</v>
      </c>
      <c r="C45" s="29">
        <f>'1. General Govt'!C45+'2.Non Fin. Pub. Corp'!C44+'3.Fin. Pub. Corp.'!C44</f>
        <v>9992874.7457789704</v>
      </c>
      <c r="D45" s="29">
        <f>'1. General Govt'!D45+'2.Non Fin. Pub. Corp'!D44+'3.Fin. Pub. Corp.'!D44</f>
        <v>9903484.8957688343</v>
      </c>
      <c r="E45" s="29">
        <f>'1. General Govt'!E45+'2.Non Fin. Pub. Corp'!E44+'3.Fin. Pub. Corp.'!E44</f>
        <v>10255285.256488312</v>
      </c>
      <c r="F45" s="29">
        <f>'1. General Govt'!F45+'2.Non Fin. Pub. Corp'!F44+'3.Fin. Pub. Corp.'!F44</f>
        <v>11150269.828662837</v>
      </c>
      <c r="G45" s="29">
        <f>'1. General Govt'!G45+'2.Non Fin. Pub. Corp'!G44+'3.Fin. Pub. Corp.'!G44</f>
        <v>11024552.513077989</v>
      </c>
      <c r="H45" s="29">
        <f>'1. General Govt'!H45+'2.Non Fin. Pub. Corp'!H44+'3.Fin. Pub. Corp.'!H44</f>
        <v>11158514.72814858</v>
      </c>
      <c r="I45" s="29">
        <f>'1. General Govt'!I45+'2.Non Fin. Pub. Corp'!I44+'3.Fin. Pub. Corp.'!I44</f>
        <v>11560477.592167914</v>
      </c>
      <c r="J45" s="29">
        <f>'1. General Govt'!J45+'2.Non Fin. Pub. Corp'!J44+'3.Fin. Pub. Corp.'!J44</f>
        <v>11664448.558623612</v>
      </c>
    </row>
    <row r="46" spans="2:10" x14ac:dyDescent="0.35">
      <c r="B46" s="15" t="s">
        <v>24</v>
      </c>
      <c r="C46" s="29">
        <f>'1. General Govt'!C46+'2.Non Fin. Pub. Corp'!C45+'3.Fin. Pub. Corp.'!C45</f>
        <v>3905175.5414476357</v>
      </c>
      <c r="D46" s="29">
        <f>'1. General Govt'!D46+'2.Non Fin. Pub. Corp'!D45+'3.Fin. Pub. Corp.'!D45</f>
        <v>3985457.0857842816</v>
      </c>
      <c r="E46" s="29">
        <f>'1. General Govt'!E46+'2.Non Fin. Pub. Corp'!E45+'3.Fin. Pub. Corp.'!E45</f>
        <v>4189182.6541626994</v>
      </c>
      <c r="F46" s="29">
        <f>'1. General Govt'!F46+'2.Non Fin. Pub. Corp'!F45+'3.Fin. Pub. Corp.'!F45</f>
        <v>4146237.700486497</v>
      </c>
      <c r="G46" s="29">
        <f>'1. General Govt'!G46+'2.Non Fin. Pub. Corp'!G45+'3.Fin. Pub. Corp.'!G45</f>
        <v>4114681.7501324075</v>
      </c>
      <c r="H46" s="29">
        <f>'1. General Govt'!H46+'2.Non Fin. Pub. Corp'!H45+'3.Fin. Pub. Corp.'!H45</f>
        <v>4144494.1271067755</v>
      </c>
      <c r="I46" s="29">
        <f>'1. General Govt'!I46+'2.Non Fin. Pub. Corp'!I45+'3.Fin. Pub. Corp.'!I45</f>
        <v>4316022.2421637187</v>
      </c>
      <c r="J46" s="29">
        <f>'1. General Govt'!J46+'2.Non Fin. Pub. Corp'!J45+'3.Fin. Pub. Corp.'!J45</f>
        <v>4370550.6378811803</v>
      </c>
    </row>
    <row r="47" spans="2:10" x14ac:dyDescent="0.35">
      <c r="B47" s="15"/>
      <c r="C47" s="17"/>
      <c r="D47" s="17"/>
      <c r="E47" s="17"/>
      <c r="F47" s="17"/>
      <c r="G47" s="17"/>
      <c r="H47" s="17"/>
      <c r="I47" s="17"/>
      <c r="J47" s="17"/>
    </row>
    <row r="48" spans="2:10" x14ac:dyDescent="0.35">
      <c r="B48" s="11" t="s">
        <v>25</v>
      </c>
      <c r="C48" s="17">
        <f t="shared" ref="C48:J48" si="26">C49+C50</f>
        <v>13898050.287226604</v>
      </c>
      <c r="D48" s="17">
        <f t="shared" si="26"/>
        <v>13888941.981553117</v>
      </c>
      <c r="E48" s="17">
        <f t="shared" si="26"/>
        <v>14444467.910651011</v>
      </c>
      <c r="F48" s="17">
        <f t="shared" si="26"/>
        <v>15296507.529149335</v>
      </c>
      <c r="G48" s="17">
        <f t="shared" si="26"/>
        <v>15139234.263210395</v>
      </c>
      <c r="H48" s="17">
        <f t="shared" si="26"/>
        <v>15303008.85525535</v>
      </c>
      <c r="I48" s="17">
        <f t="shared" si="26"/>
        <v>15876499.834331632</v>
      </c>
      <c r="J48" s="17">
        <f t="shared" si="26"/>
        <v>16034999.19650479</v>
      </c>
    </row>
    <row r="49" spans="2:15" x14ac:dyDescent="0.35">
      <c r="B49" s="15" t="s">
        <v>26</v>
      </c>
      <c r="C49" s="29">
        <f>'1. General Govt'!C49+'2.Non Fin. Pub. Corp'!C48+'3.Fin. Pub. Corp.'!C48</f>
        <v>10111789.279383875</v>
      </c>
      <c r="D49" s="29">
        <f>'1. General Govt'!D49+'2.Non Fin. Pub. Corp'!D48+'3.Fin. Pub. Corp.'!D48</f>
        <v>10116335.022885591</v>
      </c>
      <c r="E49" s="29">
        <f>'1. General Govt'!E49+'2.Non Fin. Pub. Corp'!E48+'3.Fin. Pub. Corp.'!E48</f>
        <v>10513531.146282438</v>
      </c>
      <c r="F49" s="29">
        <f>'1. General Govt'!F49+'2.Non Fin. Pub. Corp'!F48+'3.Fin. Pub. Corp.'!F48</f>
        <v>11455687.760863129</v>
      </c>
      <c r="G49" s="29">
        <f>'1. General Govt'!G49+'2.Non Fin. Pub. Corp'!G48+'3.Fin. Pub. Corp.'!G48</f>
        <v>11334575.858008916</v>
      </c>
      <c r="H49" s="29">
        <f>'1. General Govt'!H49+'2.Non Fin. Pub. Corp'!H48+'3.Fin. Pub. Corp.'!H48</f>
        <v>11473586.950467881</v>
      </c>
      <c r="I49" s="29">
        <f>'1. General Govt'!I49+'2.Non Fin. Pub. Corp'!I48+'3.Fin. Pub. Corp.'!I48</f>
        <v>11850078.313578658</v>
      </c>
      <c r="J49" s="29">
        <f>'1. General Govt'!J49+'2.Non Fin. Pub. Corp'!J48+'3.Fin. Pub. Corp.'!J48</f>
        <v>11994811.168943746</v>
      </c>
    </row>
    <row r="50" spans="2:15" x14ac:dyDescent="0.35">
      <c r="B50" s="15" t="s">
        <v>27</v>
      </c>
      <c r="C50" s="29">
        <f>'1. General Govt'!C50+'2.Non Fin. Pub. Corp'!C49+'3.Fin. Pub. Corp.'!C49</f>
        <v>3786261.0078427289</v>
      </c>
      <c r="D50" s="29">
        <f>'1. General Govt'!D50+'2.Non Fin. Pub. Corp'!D49+'3.Fin. Pub. Corp.'!D49</f>
        <v>3772606.958667526</v>
      </c>
      <c r="E50" s="29">
        <f>'1. General Govt'!E50+'2.Non Fin. Pub. Corp'!E49+'3.Fin. Pub. Corp.'!E49</f>
        <v>3930936.7643685732</v>
      </c>
      <c r="F50" s="29">
        <f>'1. General Govt'!F50+'2.Non Fin. Pub. Corp'!F49+'3.Fin. Pub. Corp.'!F49</f>
        <v>3840819.7682862063</v>
      </c>
      <c r="G50" s="29">
        <f>'1. General Govt'!G50+'2.Non Fin. Pub. Corp'!G49+'3.Fin. Pub. Corp.'!G49</f>
        <v>3804658.4052014793</v>
      </c>
      <c r="H50" s="29">
        <f>'1. General Govt'!H50+'2.Non Fin. Pub. Corp'!H49+'3.Fin. Pub. Corp.'!H49</f>
        <v>3829421.9047874701</v>
      </c>
      <c r="I50" s="29">
        <f>'1. General Govt'!I50+'2.Non Fin. Pub. Corp'!I49+'3.Fin. Pub. Corp.'!I49</f>
        <v>4026421.5207529739</v>
      </c>
      <c r="J50" s="29">
        <f>'1. General Govt'!J50+'2.Non Fin. Pub. Corp'!J49+'3.Fin. Pub. Corp.'!J49</f>
        <v>4040188.0275610453</v>
      </c>
    </row>
    <row r="51" spans="2:15" x14ac:dyDescent="0.35">
      <c r="B51" s="8"/>
      <c r="C51" s="19"/>
      <c r="D51" s="19"/>
      <c r="E51" s="19"/>
      <c r="F51" s="19"/>
      <c r="G51" s="19"/>
      <c r="H51" s="19"/>
      <c r="I51" s="19"/>
      <c r="J51" s="19"/>
    </row>
    <row r="52" spans="2:15" x14ac:dyDescent="0.35">
      <c r="B52" s="20"/>
      <c r="C52" s="21"/>
      <c r="D52" s="21"/>
      <c r="E52" s="21"/>
      <c r="F52" s="21"/>
      <c r="G52" s="21"/>
      <c r="H52" s="21"/>
      <c r="I52" s="12"/>
      <c r="J52" s="12"/>
    </row>
    <row r="53" spans="2:15" x14ac:dyDescent="0.35">
      <c r="B53" s="11" t="s">
        <v>28</v>
      </c>
      <c r="C53" s="22"/>
      <c r="D53" s="22"/>
      <c r="E53" s="22"/>
      <c r="F53" s="22"/>
      <c r="G53" s="22"/>
      <c r="H53" s="21"/>
      <c r="I53" s="12"/>
      <c r="J53" s="12"/>
    </row>
    <row r="54" spans="2:15" x14ac:dyDescent="0.35">
      <c r="B54" s="20" t="s">
        <v>29</v>
      </c>
      <c r="C54" s="34">
        <f t="shared" ref="C54:F54" si="27">C36</f>
        <v>-1087.8255570000001</v>
      </c>
      <c r="D54" s="34">
        <f t="shared" si="27"/>
        <v>-6521.6208099999994</v>
      </c>
      <c r="E54" s="34">
        <f t="shared" si="27"/>
        <v>-9351.9470459999993</v>
      </c>
      <c r="F54" s="34">
        <f t="shared" si="27"/>
        <v>-11152.690339000001</v>
      </c>
      <c r="G54" s="34">
        <f>G36</f>
        <v>-9035.5706890000001</v>
      </c>
      <c r="H54" s="34">
        <f t="shared" ref="H54:J54" si="28">H36</f>
        <v>-5579.4450059999999</v>
      </c>
      <c r="I54" s="34">
        <f t="shared" si="28"/>
        <v>-5770.0970139999999</v>
      </c>
      <c r="J54" s="34">
        <f t="shared" si="28"/>
        <v>-6242.889948</v>
      </c>
    </row>
    <row r="55" spans="2:15" x14ac:dyDescent="0.35">
      <c r="B55" s="20" t="s">
        <v>30</v>
      </c>
      <c r="C55" s="34">
        <f t="shared" ref="C55:F55" si="29">C37+C39</f>
        <v>86048.897271831636</v>
      </c>
      <c r="D55" s="34">
        <f t="shared" si="29"/>
        <v>108242.681692834</v>
      </c>
      <c r="E55" s="34">
        <f t="shared" si="29"/>
        <v>97564.135359150736</v>
      </c>
      <c r="F55" s="34">
        <f t="shared" si="29"/>
        <v>105874.28130397093</v>
      </c>
      <c r="G55" s="34">
        <f>G37+G39</f>
        <v>100356.9673640282</v>
      </c>
      <c r="H55" s="34">
        <f t="shared" ref="H55:J55" si="30">H37+H39</f>
        <v>106776.03438809782</v>
      </c>
      <c r="I55" s="34">
        <f t="shared" si="30"/>
        <v>112805.80307724826</v>
      </c>
      <c r="J55" s="34">
        <f t="shared" si="30"/>
        <v>115022.78173113889</v>
      </c>
    </row>
    <row r="56" spans="2:15" s="43" customFormat="1" x14ac:dyDescent="0.35">
      <c r="B56" s="42"/>
      <c r="C56" s="42"/>
      <c r="D56" s="42"/>
      <c r="E56" s="42"/>
      <c r="F56" s="42"/>
      <c r="G56" s="47"/>
      <c r="H56" s="47"/>
      <c r="I56" s="48"/>
      <c r="J56" s="48"/>
      <c r="K56" s="46"/>
    </row>
    <row r="57" spans="2:15" s="43" customFormat="1" hidden="1" x14ac:dyDescent="0.35">
      <c r="B57" s="42" t="s">
        <v>31</v>
      </c>
      <c r="C57" s="45">
        <f t="shared" ref="C57:F57" si="31">(C45+C46)-C32</f>
        <v>0</v>
      </c>
      <c r="D57" s="45">
        <f t="shared" si="31"/>
        <v>0</v>
      </c>
      <c r="E57" s="45">
        <f t="shared" si="31"/>
        <v>0</v>
      </c>
      <c r="F57" s="45">
        <f t="shared" si="31"/>
        <v>-2.289600670337677E-4</v>
      </c>
      <c r="G57" s="45">
        <f>(G45+G46)-G32</f>
        <v>1.4901161193847656E-8</v>
      </c>
      <c r="H57" s="45">
        <f t="shared" ref="H57:J57" si="32">(H45+H46)-H32</f>
        <v>0</v>
      </c>
      <c r="I57" s="45">
        <f t="shared" si="32"/>
        <v>0</v>
      </c>
      <c r="J57" s="45">
        <f t="shared" si="32"/>
        <v>1.8618274480104446E-3</v>
      </c>
      <c r="K57" s="46"/>
    </row>
    <row r="58" spans="2:15" s="43" customFormat="1" hidden="1" x14ac:dyDescent="0.35">
      <c r="B58" s="42" t="s">
        <v>32</v>
      </c>
      <c r="C58" s="45">
        <f t="shared" ref="C58:F58" si="33">(C46+C45)-C32</f>
        <v>0</v>
      </c>
      <c r="D58" s="45">
        <f t="shared" si="33"/>
        <v>0</v>
      </c>
      <c r="E58" s="45">
        <f t="shared" si="33"/>
        <v>0</v>
      </c>
      <c r="F58" s="45">
        <f t="shared" si="33"/>
        <v>-2.289600670337677E-4</v>
      </c>
      <c r="G58" s="45">
        <f>(G46+G45)-G32</f>
        <v>1.4901161193847656E-8</v>
      </c>
      <c r="H58" s="45">
        <f t="shared" ref="H58:J58" si="34">(H46+H45)-H32</f>
        <v>0</v>
      </c>
      <c r="I58" s="45">
        <f t="shared" si="34"/>
        <v>0</v>
      </c>
      <c r="J58" s="45">
        <f t="shared" si="34"/>
        <v>1.8618274480104446E-3</v>
      </c>
      <c r="K58" s="46"/>
    </row>
    <row r="59" spans="2:15" s="43" customFormat="1" x14ac:dyDescent="0.35">
      <c r="B59" s="44"/>
      <c r="C59" s="44"/>
      <c r="D59" s="44"/>
      <c r="E59" s="44"/>
      <c r="F59" s="44"/>
      <c r="G59" s="44"/>
      <c r="H59" s="44"/>
      <c r="I59" s="44"/>
      <c r="J59" s="44"/>
      <c r="K59" s="46"/>
    </row>
    <row r="60" spans="2:15" s="43" customFormat="1" x14ac:dyDescent="0.35">
      <c r="B60" s="35" t="s">
        <v>33</v>
      </c>
      <c r="C60" s="50"/>
      <c r="D60" s="50"/>
      <c r="E60" s="50"/>
      <c r="F60" s="50"/>
      <c r="G60" s="44"/>
      <c r="H60" s="44"/>
      <c r="I60" s="44"/>
      <c r="J60" s="44"/>
      <c r="K60" s="44"/>
      <c r="L60" s="44"/>
      <c r="M60" s="44"/>
      <c r="N60" s="44"/>
      <c r="O60" s="44"/>
    </row>
    <row r="61" spans="2:15" x14ac:dyDescent="0.35">
      <c r="B61" s="35" t="s">
        <v>34</v>
      </c>
      <c r="C61" s="35"/>
      <c r="D61" s="35"/>
      <c r="E61" s="35"/>
      <c r="F61" s="35"/>
      <c r="K61" s="2"/>
      <c r="L61" s="2"/>
      <c r="M61" s="2"/>
      <c r="N61" s="2"/>
      <c r="O61" s="2"/>
    </row>
    <row r="62" spans="2:15" ht="14.5" customHeight="1" x14ac:dyDescent="0.35">
      <c r="B62" s="56" t="s">
        <v>50</v>
      </c>
      <c r="C62" s="56"/>
      <c r="D62" s="56"/>
      <c r="E62" s="56"/>
      <c r="F62" s="56"/>
      <c r="G62" s="56"/>
      <c r="H62" s="56"/>
      <c r="I62" s="56"/>
      <c r="J62" s="56"/>
      <c r="K62" s="39"/>
      <c r="L62" s="39"/>
      <c r="M62" s="39"/>
      <c r="N62" s="39"/>
      <c r="O62" s="39"/>
    </row>
    <row r="63" spans="2:15" ht="15" customHeight="1" x14ac:dyDescent="0.35">
      <c r="B63" s="58" t="s">
        <v>49</v>
      </c>
      <c r="C63" s="58"/>
      <c r="D63" s="58"/>
      <c r="E63" s="58"/>
      <c r="F63" s="58"/>
      <c r="G63" s="59"/>
      <c r="H63" s="59"/>
      <c r="I63" s="59"/>
      <c r="J63" s="59"/>
    </row>
    <row r="64" spans="2:15" s="53" customFormat="1" ht="26.25" customHeight="1" x14ac:dyDescent="0.35">
      <c r="B64" s="58" t="s">
        <v>59</v>
      </c>
      <c r="C64" s="58"/>
      <c r="D64" s="58"/>
      <c r="E64" s="58"/>
      <c r="F64" s="58"/>
      <c r="G64" s="59"/>
      <c r="H64" s="59"/>
      <c r="I64" s="59"/>
      <c r="J64" s="59"/>
      <c r="K64" s="52"/>
    </row>
    <row r="65" spans="7:10" x14ac:dyDescent="0.35">
      <c r="G65" s="40"/>
      <c r="H65" s="40"/>
      <c r="I65" s="40"/>
      <c r="J65" s="40"/>
    </row>
  </sheetData>
  <mergeCells count="3">
    <mergeCell ref="B62:J62"/>
    <mergeCell ref="B63:J63"/>
    <mergeCell ref="B64:J6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1195B5E23FF4FA4C7890D717558EA" ma:contentTypeVersion="15" ma:contentTypeDescription="Create a new document." ma:contentTypeScope="" ma:versionID="a7322a742399c13d13d946faa30ed273">
  <xsd:schema xmlns:xsd="http://www.w3.org/2001/XMLSchema" xmlns:xs="http://www.w3.org/2001/XMLSchema" xmlns:p="http://schemas.microsoft.com/office/2006/metadata/properties" xmlns:ns3="95febc78-5ffb-4926-babb-d2970205edf9" xmlns:ns4="5f7123b8-4bb0-4238-b679-bbd3b18d1e49" targetNamespace="http://schemas.microsoft.com/office/2006/metadata/properties" ma:root="true" ma:fieldsID="f672b6cc11bf9e76fa4a87a482439761" ns3:_="" ns4:_="">
    <xsd:import namespace="95febc78-5ffb-4926-babb-d2970205edf9"/>
    <xsd:import namespace="5f7123b8-4bb0-4238-b679-bbd3b18d1e4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ebc78-5ffb-4926-babb-d2970205ed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123b8-4bb0-4238-b679-bbd3b18d1e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f7123b8-4bb0-4238-b679-bbd3b18d1e49" xsi:nil="true"/>
  </documentManagement>
</p:properties>
</file>

<file path=customXml/itemProps1.xml><?xml version="1.0" encoding="utf-8"?>
<ds:datastoreItem xmlns:ds="http://schemas.openxmlformats.org/officeDocument/2006/customXml" ds:itemID="{76AA50E0-E09A-4789-AB2C-877207F94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febc78-5ffb-4926-babb-d2970205edf9"/>
    <ds:schemaRef ds:uri="5f7123b8-4bb0-4238-b679-bbd3b18d1e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0D7A45-0982-49BE-87A8-AA6D903BE1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1E5611-4CA8-499C-8192-6022E6B06968}">
  <ds:schemaRefs>
    <ds:schemaRef ds:uri="http://purl.org/dc/dcmitype/"/>
    <ds:schemaRef ds:uri="http://www.w3.org/XML/1998/namespace"/>
    <ds:schemaRef ds:uri="95febc78-5ffb-4926-babb-d2970205edf9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5f7123b8-4bb0-4238-b679-bbd3b18d1e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General Govt</vt:lpstr>
      <vt:lpstr>1.1Central Govt.</vt:lpstr>
      <vt:lpstr>1.2Local Govt.</vt:lpstr>
      <vt:lpstr>2.Non Fin. Pub. Corp</vt:lpstr>
      <vt:lpstr>3.Fin. Pub. Corp.</vt:lpstr>
      <vt:lpstr>4. Total Public Sector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Erstantri Wakib, Ayu Lia</dc:creator>
  <cp:keywords/>
  <dc:description/>
  <cp:lastModifiedBy>Muhammad Ikhsan Amri</cp:lastModifiedBy>
  <cp:revision/>
  <dcterms:created xsi:type="dcterms:W3CDTF">2018-12-12T05:40:00Z</dcterms:created>
  <dcterms:modified xsi:type="dcterms:W3CDTF">2024-06-27T07:18:01Z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0x0101001581195B5E23FF4FA4C7890D717558EA</vt:lpwstr>
  </property>
</Properties>
</file>