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emenkeu.sharepoint.com/sites/SeksiAHDPS/Shared Documents/General/Master Update Sie.2/2025/OWNERSHIP/01_januari/"/>
    </mc:Choice>
  </mc:AlternateContent>
  <xr:revisionPtr revIDLastSave="6" documentId="6_{227C3D09-8BA8-414F-9B9F-876BF8248408}" xr6:coauthVersionLast="47" xr6:coauthVersionMax="47" xr10:uidLastSave="{A4DFB5E9-75FF-4F18-89C9-B73EE25C625C}"/>
  <bookViews>
    <workbookView xWindow="0" yWindow="90" windowWidth="11910" windowHeight="10530" xr2:uid="{00000000-000D-0000-FFFF-FFFF00000000}"/>
  </bookViews>
  <sheets>
    <sheet name="Jan'25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3" i="26" l="1"/>
  <c r="AL9" i="26"/>
  <c r="AJ35" i="26"/>
  <c r="AJ27" i="26"/>
  <c r="AI23" i="26"/>
  <c r="AJ20" i="26"/>
  <c r="AJ34" i="26" s="1"/>
  <c r="AK19" i="26"/>
  <c r="AK18" i="26"/>
  <c r="AK17" i="26"/>
  <c r="AK16" i="26"/>
  <c r="AK15" i="26"/>
  <c r="AK14" i="26"/>
  <c r="AK13" i="26"/>
  <c r="AJ13" i="26"/>
  <c r="AJ32" i="26" s="1"/>
  <c r="AI13" i="26"/>
  <c r="AK12" i="26"/>
  <c r="AK11" i="26"/>
  <c r="AK10" i="26"/>
  <c r="AK9" i="26"/>
  <c r="AJ9" i="26"/>
  <c r="AJ28" i="26" s="1"/>
  <c r="AI9" i="26"/>
  <c r="AK8" i="26"/>
  <c r="AK7" i="26"/>
  <c r="AJ6" i="26"/>
  <c r="AJ25" i="26" s="1"/>
  <c r="AI6" i="26"/>
  <c r="AI20" i="26" s="1"/>
  <c r="AK1" i="26"/>
  <c r="AJ1" i="26"/>
  <c r="AI1" i="26"/>
  <c r="AI37" i="26" l="1"/>
  <c r="AI29" i="26"/>
  <c r="AI30" i="26"/>
  <c r="AI34" i="26"/>
  <c r="AI26" i="26"/>
  <c r="AI38" i="26"/>
  <c r="AI39" i="26"/>
  <c r="AI31" i="26"/>
  <c r="AI33" i="26"/>
  <c r="AI36" i="26"/>
  <c r="AI35" i="26"/>
  <c r="AI27" i="26"/>
  <c r="AK20" i="26"/>
  <c r="AK29" i="26" s="1"/>
  <c r="AI32" i="26"/>
  <c r="AK30" i="26"/>
  <c r="AI28" i="26"/>
  <c r="AK33" i="26"/>
  <c r="AK28" i="26"/>
  <c r="AJ29" i="26"/>
  <c r="AJ37" i="26"/>
  <c r="AJ33" i="26"/>
  <c r="AI25" i="26"/>
  <c r="AJ30" i="26"/>
  <c r="AJ38" i="26"/>
  <c r="AK6" i="26"/>
  <c r="AK25" i="26" s="1"/>
  <c r="AJ36" i="26"/>
  <c r="AJ31" i="26"/>
  <c r="AJ39" i="26"/>
  <c r="AJ26" i="26"/>
  <c r="AK37" i="26" l="1"/>
  <c r="AK39" i="26"/>
  <c r="AK27" i="26"/>
  <c r="AK32" i="26"/>
  <c r="AK26" i="26"/>
  <c r="AK38" i="26"/>
  <c r="AK31" i="26"/>
  <c r="AK34" i="26"/>
  <c r="AK36" i="26"/>
  <c r="AK35" i="26"/>
  <c r="AF23" i="26" l="1"/>
  <c r="AH19" i="26"/>
  <c r="AH18" i="26"/>
  <c r="AH17" i="26"/>
  <c r="AH16" i="26"/>
  <c r="AH15" i="26"/>
  <c r="AH14" i="26"/>
  <c r="AG13" i="26"/>
  <c r="AF13" i="26"/>
  <c r="AH12" i="26"/>
  <c r="AH11" i="26"/>
  <c r="AH10" i="26"/>
  <c r="AH1" i="26" s="1"/>
  <c r="AH9" i="26"/>
  <c r="AG9" i="26"/>
  <c r="AF9" i="26"/>
  <c r="AH8" i="26"/>
  <c r="AH7" i="26"/>
  <c r="AG6" i="26"/>
  <c r="AF6" i="26"/>
  <c r="AH6" i="26" s="1"/>
  <c r="AG1" i="26"/>
  <c r="AF1" i="26"/>
  <c r="AC23" i="26"/>
  <c r="AE19" i="26"/>
  <c r="AE18" i="26"/>
  <c r="AE17" i="26"/>
  <c r="AE16" i="26"/>
  <c r="AE15" i="26"/>
  <c r="AE14" i="26"/>
  <c r="AD13" i="26"/>
  <c r="AC13" i="26"/>
  <c r="AE12" i="26"/>
  <c r="AE11" i="26"/>
  <c r="AE10" i="26"/>
  <c r="AE1" i="26" s="1"/>
  <c r="AD9" i="26"/>
  <c r="AC9" i="26"/>
  <c r="AE8" i="26"/>
  <c r="AE7" i="26"/>
  <c r="AD6" i="26"/>
  <c r="AC6" i="26"/>
  <c r="AD1" i="26"/>
  <c r="AC1" i="26"/>
  <c r="Z23" i="26"/>
  <c r="AB19" i="26"/>
  <c r="AB18" i="26"/>
  <c r="AB17" i="26"/>
  <c r="AB16" i="26"/>
  <c r="AB15" i="26"/>
  <c r="AB14" i="26"/>
  <c r="AA13" i="26"/>
  <c r="Z13" i="26"/>
  <c r="AB12" i="26"/>
  <c r="AB11" i="26"/>
  <c r="AB10" i="26"/>
  <c r="AA9" i="26"/>
  <c r="Z9" i="26"/>
  <c r="AB8" i="26"/>
  <c r="AB7" i="26"/>
  <c r="AA6" i="26"/>
  <c r="Z6" i="26"/>
  <c r="AA1" i="26"/>
  <c r="Z1" i="26"/>
  <c r="W23" i="26"/>
  <c r="Y19" i="26"/>
  <c r="Y18" i="26"/>
  <c r="Y17" i="26"/>
  <c r="Y16" i="26"/>
  <c r="Y15" i="26"/>
  <c r="Y14" i="26"/>
  <c r="X13" i="26"/>
  <c r="W13" i="26"/>
  <c r="Y12" i="26"/>
  <c r="Y11" i="26"/>
  <c r="Y10" i="26"/>
  <c r="X9" i="26"/>
  <c r="W9" i="26"/>
  <c r="Y8" i="26"/>
  <c r="Y7" i="26"/>
  <c r="X6" i="26"/>
  <c r="W6" i="26"/>
  <c r="X1" i="26"/>
  <c r="W1" i="26"/>
  <c r="T23" i="26"/>
  <c r="V19" i="26"/>
  <c r="V18" i="26"/>
  <c r="V17" i="26"/>
  <c r="V16" i="26"/>
  <c r="V15" i="26"/>
  <c r="V14" i="26"/>
  <c r="U13" i="26"/>
  <c r="T13" i="26"/>
  <c r="V12" i="26"/>
  <c r="V11" i="26"/>
  <c r="V10" i="26"/>
  <c r="U9" i="26"/>
  <c r="T9" i="26"/>
  <c r="V8" i="26"/>
  <c r="V7" i="26"/>
  <c r="U6" i="26"/>
  <c r="T6" i="26"/>
  <c r="U1" i="26"/>
  <c r="T1" i="26"/>
  <c r="Q23" i="26"/>
  <c r="S19" i="26"/>
  <c r="S18" i="26"/>
  <c r="S17" i="26"/>
  <c r="S16" i="26"/>
  <c r="S15" i="26"/>
  <c r="S14" i="26"/>
  <c r="R13" i="26"/>
  <c r="Q13" i="26"/>
  <c r="S12" i="26"/>
  <c r="S11" i="26"/>
  <c r="S10" i="26"/>
  <c r="R9" i="26"/>
  <c r="Q9" i="26"/>
  <c r="S8" i="26"/>
  <c r="S7" i="26"/>
  <c r="R6" i="26"/>
  <c r="Q6" i="26"/>
  <c r="R1" i="26"/>
  <c r="Q1" i="26"/>
  <c r="N23" i="26"/>
  <c r="P19" i="26"/>
  <c r="P18" i="26"/>
  <c r="P17" i="26"/>
  <c r="P16" i="26"/>
  <c r="P15" i="26"/>
  <c r="P14" i="26"/>
  <c r="O13" i="26"/>
  <c r="N13" i="26"/>
  <c r="P12" i="26"/>
  <c r="P11" i="26"/>
  <c r="P10" i="26"/>
  <c r="O9" i="26"/>
  <c r="N9" i="26"/>
  <c r="P8" i="26"/>
  <c r="P7" i="26"/>
  <c r="O6" i="26"/>
  <c r="N6" i="26"/>
  <c r="O1" i="26"/>
  <c r="N1" i="26"/>
  <c r="K23" i="26"/>
  <c r="M19" i="26"/>
  <c r="M18" i="26"/>
  <c r="M17" i="26"/>
  <c r="M16" i="26"/>
  <c r="M15" i="26"/>
  <c r="M14" i="26"/>
  <c r="L13" i="26"/>
  <c r="K13" i="26"/>
  <c r="M12" i="26"/>
  <c r="M11" i="26"/>
  <c r="M10" i="26"/>
  <c r="L9" i="26"/>
  <c r="K9" i="26"/>
  <c r="M8" i="26"/>
  <c r="M7" i="26"/>
  <c r="L6" i="26"/>
  <c r="K6" i="26"/>
  <c r="L1" i="26"/>
  <c r="K1" i="26"/>
  <c r="H23" i="26"/>
  <c r="J19" i="26"/>
  <c r="J18" i="26"/>
  <c r="J17" i="26"/>
  <c r="J16" i="26"/>
  <c r="J15" i="26"/>
  <c r="J14" i="26"/>
  <c r="I13" i="26"/>
  <c r="H13" i="26"/>
  <c r="J12" i="26"/>
  <c r="J11" i="26"/>
  <c r="J10" i="26"/>
  <c r="I9" i="26"/>
  <c r="H9" i="26"/>
  <c r="J8" i="26"/>
  <c r="J7" i="26"/>
  <c r="I6" i="26"/>
  <c r="H6" i="26"/>
  <c r="I1" i="26"/>
  <c r="H1" i="26"/>
  <c r="E23" i="26"/>
  <c r="G19" i="26"/>
  <c r="G18" i="26"/>
  <c r="G17" i="26"/>
  <c r="G16" i="26"/>
  <c r="G15" i="26"/>
  <c r="G14" i="26"/>
  <c r="F13" i="26"/>
  <c r="E13" i="26"/>
  <c r="G12" i="26"/>
  <c r="G11" i="26"/>
  <c r="G10" i="26"/>
  <c r="F9" i="26"/>
  <c r="E9" i="26"/>
  <c r="G8" i="26"/>
  <c r="G7" i="26"/>
  <c r="F6" i="26"/>
  <c r="E6" i="26"/>
  <c r="F1" i="26"/>
  <c r="E1" i="26"/>
  <c r="B23" i="26"/>
  <c r="D19" i="26"/>
  <c r="D18" i="26"/>
  <c r="D17" i="26"/>
  <c r="D16" i="26"/>
  <c r="D15" i="26"/>
  <c r="D14" i="26"/>
  <c r="C13" i="26"/>
  <c r="B13" i="26"/>
  <c r="D12" i="26"/>
  <c r="D11" i="26"/>
  <c r="D10" i="26"/>
  <c r="C9" i="26"/>
  <c r="B9" i="26"/>
  <c r="D8" i="26"/>
  <c r="D7" i="26"/>
  <c r="C6" i="26"/>
  <c r="B6" i="26"/>
  <c r="C1" i="26"/>
  <c r="B1" i="26"/>
  <c r="AL23" i="26"/>
  <c r="AN19" i="26"/>
  <c r="AN18" i="26"/>
  <c r="AN17" i="26"/>
  <c r="AN16" i="26"/>
  <c r="AN15" i="26"/>
  <c r="AN14" i="26"/>
  <c r="AM13" i="26"/>
  <c r="AN12" i="26"/>
  <c r="AN11" i="26"/>
  <c r="AN10" i="26"/>
  <c r="AM9" i="26"/>
  <c r="AN8" i="26"/>
  <c r="AN7" i="26"/>
  <c r="AM6" i="26"/>
  <c r="AL6" i="26"/>
  <c r="AM1" i="26"/>
  <c r="AL1" i="26"/>
  <c r="AB13" i="26" l="1"/>
  <c r="AE13" i="26"/>
  <c r="AH13" i="26"/>
  <c r="AG20" i="26"/>
  <c r="AF20" i="26"/>
  <c r="AF32" i="26" s="1"/>
  <c r="Y6" i="26"/>
  <c r="AC20" i="26"/>
  <c r="AC34" i="26" s="1"/>
  <c r="AB1" i="26"/>
  <c r="AD20" i="26"/>
  <c r="AD34" i="26" s="1"/>
  <c r="AD29" i="26"/>
  <c r="AD37" i="26"/>
  <c r="Y9" i="26"/>
  <c r="Z20" i="26"/>
  <c r="Z39" i="26" s="1"/>
  <c r="AE9" i="26"/>
  <c r="V13" i="26"/>
  <c r="AA20" i="26"/>
  <c r="AA34" i="26" s="1"/>
  <c r="AD33" i="26"/>
  <c r="AD30" i="26"/>
  <c r="Y1" i="26"/>
  <c r="AE6" i="26"/>
  <c r="AD31" i="26"/>
  <c r="AD39" i="26"/>
  <c r="AA28" i="26"/>
  <c r="AD26" i="26"/>
  <c r="AB9" i="26"/>
  <c r="AA27" i="26"/>
  <c r="AA35" i="26"/>
  <c r="V1" i="26"/>
  <c r="AB6" i="26"/>
  <c r="V6" i="26"/>
  <c r="X28" i="26"/>
  <c r="W20" i="26"/>
  <c r="W32" i="26" s="1"/>
  <c r="S6" i="26"/>
  <c r="Y13" i="26"/>
  <c r="X20" i="26"/>
  <c r="X25" i="26" s="1"/>
  <c r="T20" i="26"/>
  <c r="T39" i="26" s="1"/>
  <c r="T34" i="26"/>
  <c r="T26" i="26"/>
  <c r="T33" i="26"/>
  <c r="P13" i="26"/>
  <c r="U20" i="26"/>
  <c r="U28" i="26" s="1"/>
  <c r="V9" i="26"/>
  <c r="G13" i="26"/>
  <c r="M13" i="26"/>
  <c r="Q20" i="26"/>
  <c r="Q37" i="26" s="1"/>
  <c r="S9" i="26"/>
  <c r="S13" i="26"/>
  <c r="R20" i="26"/>
  <c r="R28" i="26" s="1"/>
  <c r="M9" i="26"/>
  <c r="N20" i="26"/>
  <c r="N34" i="26" s="1"/>
  <c r="S1" i="26"/>
  <c r="J13" i="26"/>
  <c r="O20" i="26"/>
  <c r="O34" i="26" s="1"/>
  <c r="M6" i="26"/>
  <c r="M1" i="26"/>
  <c r="P1" i="26"/>
  <c r="P9" i="26"/>
  <c r="J6" i="26"/>
  <c r="P6" i="26"/>
  <c r="K20" i="26"/>
  <c r="K32" i="26" s="1"/>
  <c r="L20" i="26"/>
  <c r="L32" i="26" s="1"/>
  <c r="H20" i="26"/>
  <c r="H39" i="26" s="1"/>
  <c r="I20" i="26"/>
  <c r="I34" i="26" s="1"/>
  <c r="G1" i="26"/>
  <c r="J1" i="26"/>
  <c r="J9" i="26"/>
  <c r="D6" i="26"/>
  <c r="E20" i="26"/>
  <c r="E37" i="26" s="1"/>
  <c r="F20" i="26"/>
  <c r="F34" i="26" s="1"/>
  <c r="D13" i="26"/>
  <c r="G9" i="26"/>
  <c r="AM20" i="26"/>
  <c r="AM34" i="26" s="1"/>
  <c r="C20" i="26"/>
  <c r="C37" i="26" s="1"/>
  <c r="G6" i="26"/>
  <c r="B20" i="26"/>
  <c r="B39" i="26" s="1"/>
  <c r="D1" i="26"/>
  <c r="D9" i="26"/>
  <c r="AN13" i="26"/>
  <c r="AN9" i="26"/>
  <c r="AN6" i="26"/>
  <c r="AN1" i="26"/>
  <c r="AL20" i="26"/>
  <c r="AL25" i="26" s="1"/>
  <c r="AO36" i="26"/>
  <c r="T27" i="26" l="1"/>
  <c r="AC29" i="26"/>
  <c r="AC36" i="26"/>
  <c r="AC37" i="26"/>
  <c r="AC32" i="26"/>
  <c r="AC28" i="26"/>
  <c r="AC33" i="26"/>
  <c r="T29" i="26"/>
  <c r="AA31" i="26"/>
  <c r="AB20" i="26"/>
  <c r="AB30" i="26" s="1"/>
  <c r="AD36" i="26"/>
  <c r="AC25" i="26"/>
  <c r="AE20" i="26"/>
  <c r="AE32" i="26" s="1"/>
  <c r="AC31" i="26"/>
  <c r="AD32" i="26"/>
  <c r="AG39" i="26"/>
  <c r="AG31" i="26"/>
  <c r="AG36" i="26"/>
  <c r="AG28" i="26"/>
  <c r="AG33" i="26"/>
  <c r="AG38" i="26"/>
  <c r="AG30" i="26"/>
  <c r="AG35" i="26"/>
  <c r="AG27" i="26"/>
  <c r="AG34" i="26"/>
  <c r="AG37" i="26"/>
  <c r="AG29" i="26"/>
  <c r="AG26" i="26"/>
  <c r="AG25" i="26"/>
  <c r="AF34" i="26"/>
  <c r="AF26" i="26"/>
  <c r="AF39" i="26"/>
  <c r="AF31" i="26"/>
  <c r="AF36" i="26"/>
  <c r="AF33" i="26"/>
  <c r="AF38" i="26"/>
  <c r="AF30" i="26"/>
  <c r="AF35" i="26"/>
  <c r="AF27" i="26"/>
  <c r="AH20" i="26"/>
  <c r="AF37" i="26"/>
  <c r="AF29" i="26"/>
  <c r="AA30" i="26"/>
  <c r="Z27" i="26"/>
  <c r="AD35" i="26"/>
  <c r="AC27" i="26"/>
  <c r="AC39" i="26"/>
  <c r="AH32" i="26"/>
  <c r="AC38" i="26"/>
  <c r="AA36" i="26"/>
  <c r="Z26" i="26"/>
  <c r="AD27" i="26"/>
  <c r="AC35" i="26"/>
  <c r="AC26" i="26"/>
  <c r="AF25" i="26"/>
  <c r="AD28" i="26"/>
  <c r="AF28" i="26"/>
  <c r="Z34" i="26"/>
  <c r="AD38" i="26"/>
  <c r="AC30" i="26"/>
  <c r="AD25" i="26"/>
  <c r="AG32" i="26"/>
  <c r="AE27" i="26"/>
  <c r="AE26" i="26"/>
  <c r="Z33" i="26"/>
  <c r="Z29" i="26"/>
  <c r="Z28" i="26"/>
  <c r="AA33" i="26"/>
  <c r="AA37" i="26"/>
  <c r="Z38" i="26"/>
  <c r="Z37" i="26"/>
  <c r="AA32" i="26"/>
  <c r="AA29" i="26"/>
  <c r="Z36" i="26"/>
  <c r="AE25" i="26"/>
  <c r="AA26" i="26"/>
  <c r="AA38" i="26"/>
  <c r="AB38" i="26"/>
  <c r="Z31" i="26"/>
  <c r="AB32" i="26"/>
  <c r="AA25" i="26"/>
  <c r="Z35" i="26"/>
  <c r="Z30" i="26"/>
  <c r="AA39" i="26"/>
  <c r="Z25" i="26"/>
  <c r="Z32" i="26"/>
  <c r="N39" i="26"/>
  <c r="N32" i="26"/>
  <c r="F31" i="26"/>
  <c r="N27" i="26"/>
  <c r="N28" i="26"/>
  <c r="T30" i="26"/>
  <c r="AB37" i="26"/>
  <c r="T38" i="26"/>
  <c r="T28" i="26"/>
  <c r="N31" i="26"/>
  <c r="AB39" i="26"/>
  <c r="AB27" i="26"/>
  <c r="AB34" i="26"/>
  <c r="Q34" i="26"/>
  <c r="Q39" i="26"/>
  <c r="T25" i="26"/>
  <c r="T35" i="26"/>
  <c r="T37" i="26"/>
  <c r="Q35" i="26"/>
  <c r="Q38" i="26"/>
  <c r="W37" i="26"/>
  <c r="W34" i="26"/>
  <c r="W26" i="26"/>
  <c r="W39" i="26"/>
  <c r="W31" i="26"/>
  <c r="W36" i="26"/>
  <c r="W33" i="26"/>
  <c r="W38" i="26"/>
  <c r="W30" i="26"/>
  <c r="W35" i="26"/>
  <c r="W27" i="26"/>
  <c r="Y20" i="26"/>
  <c r="Y32" i="26" s="1"/>
  <c r="W29" i="26"/>
  <c r="T36" i="26"/>
  <c r="W25" i="26"/>
  <c r="W28" i="26"/>
  <c r="Q36" i="26"/>
  <c r="N37" i="26"/>
  <c r="Q28" i="26"/>
  <c r="T31" i="26"/>
  <c r="X39" i="26"/>
  <c r="X31" i="26"/>
  <c r="X36" i="26"/>
  <c r="X35" i="26"/>
  <c r="X33" i="26"/>
  <c r="X38" i="26"/>
  <c r="X30" i="26"/>
  <c r="X27" i="26"/>
  <c r="X37" i="26"/>
  <c r="X29" i="26"/>
  <c r="X34" i="26"/>
  <c r="X26" i="26"/>
  <c r="X32" i="26"/>
  <c r="F37" i="26"/>
  <c r="Q29" i="26"/>
  <c r="T32" i="26"/>
  <c r="N38" i="26"/>
  <c r="N36" i="26"/>
  <c r="R32" i="26"/>
  <c r="N33" i="26"/>
  <c r="N29" i="26"/>
  <c r="Q31" i="26"/>
  <c r="Q30" i="26"/>
  <c r="Q25" i="26"/>
  <c r="U34" i="26"/>
  <c r="U26" i="26"/>
  <c r="U39" i="26"/>
  <c r="U31" i="26"/>
  <c r="U36" i="26"/>
  <c r="U33" i="26"/>
  <c r="U32" i="26"/>
  <c r="U38" i="26"/>
  <c r="U30" i="26"/>
  <c r="U35" i="26"/>
  <c r="U27" i="26"/>
  <c r="U37" i="26"/>
  <c r="U29" i="26"/>
  <c r="H35" i="26"/>
  <c r="H30" i="26"/>
  <c r="U25" i="26"/>
  <c r="F27" i="26"/>
  <c r="H38" i="26"/>
  <c r="N25" i="26"/>
  <c r="N35" i="26"/>
  <c r="V20" i="26"/>
  <c r="V28" i="26" s="1"/>
  <c r="F35" i="26"/>
  <c r="H25" i="26"/>
  <c r="H26" i="26"/>
  <c r="N26" i="26"/>
  <c r="Q26" i="26"/>
  <c r="Q33" i="26"/>
  <c r="Q27" i="26"/>
  <c r="Q32" i="26"/>
  <c r="O33" i="26"/>
  <c r="L28" i="26"/>
  <c r="O26" i="26"/>
  <c r="O32" i="26"/>
  <c r="P20" i="26"/>
  <c r="P26" i="26" s="1"/>
  <c r="O39" i="26"/>
  <c r="O29" i="26"/>
  <c r="R34" i="26"/>
  <c r="R26" i="26"/>
  <c r="R39" i="26"/>
  <c r="R31" i="26"/>
  <c r="R33" i="26"/>
  <c r="R36" i="26"/>
  <c r="R38" i="26"/>
  <c r="R30" i="26"/>
  <c r="R35" i="26"/>
  <c r="R27" i="26"/>
  <c r="R37" i="26"/>
  <c r="R29" i="26"/>
  <c r="O38" i="26"/>
  <c r="O30" i="26"/>
  <c r="K25" i="26"/>
  <c r="O31" i="26"/>
  <c r="O35" i="26"/>
  <c r="S20" i="26"/>
  <c r="S32" i="26" s="1"/>
  <c r="L25" i="26"/>
  <c r="O37" i="26"/>
  <c r="O25" i="26"/>
  <c r="F28" i="26"/>
  <c r="O36" i="26"/>
  <c r="O27" i="26"/>
  <c r="N30" i="26"/>
  <c r="R25" i="26"/>
  <c r="O28" i="26"/>
  <c r="I29" i="26"/>
  <c r="G20" i="26"/>
  <c r="G39" i="26" s="1"/>
  <c r="E29" i="26"/>
  <c r="I39" i="26"/>
  <c r="I30" i="26"/>
  <c r="E28" i="26"/>
  <c r="E27" i="26"/>
  <c r="I31" i="26"/>
  <c r="E26" i="26"/>
  <c r="I32" i="26"/>
  <c r="E30" i="26"/>
  <c r="I36" i="26"/>
  <c r="I26" i="26"/>
  <c r="E38" i="26"/>
  <c r="I37" i="26"/>
  <c r="I28" i="26"/>
  <c r="I35" i="26"/>
  <c r="F30" i="26"/>
  <c r="E36" i="26"/>
  <c r="I33" i="26"/>
  <c r="I27" i="26"/>
  <c r="H34" i="26"/>
  <c r="E39" i="26"/>
  <c r="E32" i="26"/>
  <c r="I38" i="26"/>
  <c r="E31" i="26"/>
  <c r="I25" i="26"/>
  <c r="H29" i="26"/>
  <c r="H28" i="26"/>
  <c r="H33" i="26"/>
  <c r="H37" i="26"/>
  <c r="H36" i="26"/>
  <c r="F39" i="26"/>
  <c r="F38" i="26"/>
  <c r="E35" i="26"/>
  <c r="E34" i="26"/>
  <c r="F25" i="26"/>
  <c r="H32" i="26"/>
  <c r="J20" i="26"/>
  <c r="J28" i="26" s="1"/>
  <c r="H31" i="26"/>
  <c r="L36" i="26"/>
  <c r="L33" i="26"/>
  <c r="L38" i="26"/>
  <c r="L30" i="26"/>
  <c r="L35" i="26"/>
  <c r="L27" i="26"/>
  <c r="L26" i="26"/>
  <c r="L39" i="26"/>
  <c r="L37" i="26"/>
  <c r="L29" i="26"/>
  <c r="L34" i="26"/>
  <c r="L31" i="26"/>
  <c r="F36" i="26"/>
  <c r="E25" i="26"/>
  <c r="E33" i="26"/>
  <c r="H27" i="26"/>
  <c r="K39" i="26"/>
  <c r="K31" i="26"/>
  <c r="K36" i="26"/>
  <c r="K28" i="26"/>
  <c r="K33" i="26"/>
  <c r="K38" i="26"/>
  <c r="K30" i="26"/>
  <c r="K34" i="26"/>
  <c r="K35" i="26"/>
  <c r="K27" i="26"/>
  <c r="M20" i="26"/>
  <c r="K37" i="26"/>
  <c r="K29" i="26"/>
  <c r="K26" i="26"/>
  <c r="C29" i="26"/>
  <c r="G25" i="26"/>
  <c r="F32" i="26"/>
  <c r="C26" i="26"/>
  <c r="F33" i="26"/>
  <c r="F29" i="26"/>
  <c r="C38" i="26"/>
  <c r="F26" i="26"/>
  <c r="B32" i="26"/>
  <c r="B33" i="26"/>
  <c r="C28" i="26"/>
  <c r="C25" i="26"/>
  <c r="B34" i="26"/>
  <c r="C30" i="26"/>
  <c r="B26" i="26"/>
  <c r="C35" i="26"/>
  <c r="C32" i="26"/>
  <c r="B29" i="26"/>
  <c r="C33" i="26"/>
  <c r="B27" i="26"/>
  <c r="B37" i="26"/>
  <c r="B38" i="26"/>
  <c r="C39" i="26"/>
  <c r="C31" i="26"/>
  <c r="C27" i="26"/>
  <c r="B35" i="26"/>
  <c r="G35" i="26"/>
  <c r="B31" i="26"/>
  <c r="B36" i="26"/>
  <c r="B30" i="26"/>
  <c r="B28" i="26"/>
  <c r="B25" i="26"/>
  <c r="D20" i="26"/>
  <c r="D37" i="26" s="1"/>
  <c r="C34" i="26"/>
  <c r="C36" i="26"/>
  <c r="AM27" i="26"/>
  <c r="AM35" i="26"/>
  <c r="AM25" i="26"/>
  <c r="AM36" i="26"/>
  <c r="AM33" i="26"/>
  <c r="AM38" i="26"/>
  <c r="AM37" i="26"/>
  <c r="AM26" i="26"/>
  <c r="AM29" i="26"/>
  <c r="AM31" i="26"/>
  <c r="AM30" i="26"/>
  <c r="AM28" i="26"/>
  <c r="AM32" i="26"/>
  <c r="AM39" i="26"/>
  <c r="AL28" i="26"/>
  <c r="AL37" i="26"/>
  <c r="AL33" i="26"/>
  <c r="AL29" i="26"/>
  <c r="AL31" i="26"/>
  <c r="AL38" i="26"/>
  <c r="AL34" i="26"/>
  <c r="AL30" i="26"/>
  <c r="AL26" i="26"/>
  <c r="AL39" i="26"/>
  <c r="AL35" i="26"/>
  <c r="AL27" i="26"/>
  <c r="AN20" i="26"/>
  <c r="AL36" i="26"/>
  <c r="AL32" i="26"/>
  <c r="AE35" i="26" l="1"/>
  <c r="AE34" i="26"/>
  <c r="AE38" i="26"/>
  <c r="AE37" i="26"/>
  <c r="AB31" i="26"/>
  <c r="G27" i="26"/>
  <c r="P37" i="26"/>
  <c r="AB35" i="26"/>
  <c r="AB28" i="26"/>
  <c r="AB29" i="26"/>
  <c r="AE31" i="26"/>
  <c r="AH36" i="26"/>
  <c r="AH28" i="26"/>
  <c r="AH33" i="26"/>
  <c r="AH31" i="26"/>
  <c r="AH39" i="26"/>
  <c r="AH27" i="26"/>
  <c r="AH38" i="26"/>
  <c r="AH35" i="26"/>
  <c r="AH30" i="26"/>
  <c r="AH25" i="26"/>
  <c r="AH26" i="26"/>
  <c r="AH29" i="26"/>
  <c r="AH37" i="26"/>
  <c r="AH34" i="26"/>
  <c r="P29" i="26"/>
  <c r="AB33" i="26"/>
  <c r="AE29" i="26"/>
  <c r="AE39" i="26"/>
  <c r="G37" i="26"/>
  <c r="P33" i="26"/>
  <c r="AB25" i="26"/>
  <c r="AE36" i="26"/>
  <c r="G28" i="26"/>
  <c r="AB26" i="26"/>
  <c r="AB36" i="26"/>
  <c r="AE33" i="26"/>
  <c r="AE30" i="26"/>
  <c r="AE28" i="26"/>
  <c r="D26" i="26"/>
  <c r="P35" i="26"/>
  <c r="G34" i="26"/>
  <c r="P38" i="26"/>
  <c r="Y36" i="26"/>
  <c r="Y28" i="26"/>
  <c r="Y39" i="26"/>
  <c r="Y31" i="26"/>
  <c r="Y27" i="26"/>
  <c r="Y38" i="26"/>
  <c r="Y29" i="26"/>
  <c r="Y33" i="26"/>
  <c r="Y26" i="26"/>
  <c r="Y25" i="26"/>
  <c r="Y30" i="26"/>
  <c r="Y34" i="26"/>
  <c r="Y37" i="26"/>
  <c r="Y35" i="26"/>
  <c r="G36" i="26"/>
  <c r="P25" i="26"/>
  <c r="P27" i="26"/>
  <c r="P39" i="26"/>
  <c r="G33" i="26"/>
  <c r="G31" i="26"/>
  <c r="G29" i="26"/>
  <c r="G26" i="26"/>
  <c r="V39" i="26"/>
  <c r="V37" i="26"/>
  <c r="V29" i="26"/>
  <c r="V32" i="26"/>
  <c r="V34" i="26"/>
  <c r="V26" i="26"/>
  <c r="V35" i="26"/>
  <c r="V31" i="26"/>
  <c r="V33" i="26"/>
  <c r="V38" i="26"/>
  <c r="V30" i="26"/>
  <c r="V27" i="26"/>
  <c r="V36" i="26"/>
  <c r="V25" i="26"/>
  <c r="G32" i="26"/>
  <c r="P30" i="26"/>
  <c r="S39" i="26"/>
  <c r="S31" i="26"/>
  <c r="S38" i="26"/>
  <c r="S29" i="26"/>
  <c r="S37" i="26"/>
  <c r="S34" i="26"/>
  <c r="S35" i="26"/>
  <c r="S36" i="26"/>
  <c r="S33" i="26"/>
  <c r="S28" i="26"/>
  <c r="S25" i="26"/>
  <c r="S30" i="26"/>
  <c r="S27" i="26"/>
  <c r="S26" i="26"/>
  <c r="J29" i="26"/>
  <c r="P32" i="26"/>
  <c r="P31" i="26"/>
  <c r="P36" i="26"/>
  <c r="J34" i="26"/>
  <c r="P28" i="26"/>
  <c r="P34" i="26"/>
  <c r="D27" i="26"/>
  <c r="D33" i="26"/>
  <c r="D36" i="26"/>
  <c r="G38" i="26"/>
  <c r="G30" i="26"/>
  <c r="J26" i="26"/>
  <c r="J39" i="26"/>
  <c r="J33" i="26"/>
  <c r="J32" i="26"/>
  <c r="J35" i="26"/>
  <c r="J31" i="26"/>
  <c r="J36" i="26"/>
  <c r="J37" i="26"/>
  <c r="J25" i="26"/>
  <c r="J38" i="26"/>
  <c r="J27" i="26"/>
  <c r="J30" i="26"/>
  <c r="M27" i="26"/>
  <c r="M34" i="26"/>
  <c r="M39" i="26"/>
  <c r="M31" i="26"/>
  <c r="M36" i="26"/>
  <c r="M32" i="26"/>
  <c r="M26" i="26"/>
  <c r="M25" i="26"/>
  <c r="M38" i="26"/>
  <c r="M30" i="26"/>
  <c r="M33" i="26"/>
  <c r="M29" i="26"/>
  <c r="M37" i="26"/>
  <c r="M28" i="26"/>
  <c r="M35" i="26"/>
  <c r="D39" i="26"/>
  <c r="D28" i="26"/>
  <c r="D35" i="26"/>
  <c r="D32" i="26"/>
  <c r="D29" i="26"/>
  <c r="D38" i="26"/>
  <c r="D25" i="26"/>
  <c r="D31" i="26"/>
  <c r="D30" i="26"/>
  <c r="D34" i="26"/>
  <c r="AN39" i="26"/>
  <c r="AN26" i="26"/>
  <c r="AN29" i="26"/>
  <c r="AN38" i="26"/>
  <c r="AN34" i="26"/>
  <c r="AN28" i="26"/>
  <c r="AN36" i="26"/>
  <c r="AN33" i="26"/>
  <c r="AN37" i="26"/>
  <c r="AN27" i="26"/>
  <c r="AN31" i="26"/>
  <c r="AN30" i="26"/>
  <c r="AN32" i="26"/>
  <c r="AN35" i="26"/>
  <c r="AN25" i="26"/>
</calcChain>
</file>

<file path=xl/sharedStrings.xml><?xml version="1.0" encoding="utf-8"?>
<sst xmlns="http://schemas.openxmlformats.org/spreadsheetml/2006/main" count="155" uniqueCount="44">
  <si>
    <t>Posisi Kepemilikan SBN Rupiah yang Dapat Diperdagangkan</t>
  </si>
  <si>
    <t>A. Dalam Triliun Rupiah</t>
  </si>
  <si>
    <t>INSTITUSI</t>
  </si>
  <si>
    <t>BANK*</t>
  </si>
  <si>
    <t xml:space="preserve">     Bank Konvensional</t>
  </si>
  <si>
    <t xml:space="preserve">     Bank Syariah</t>
  </si>
  <si>
    <t>Institusi Negara</t>
  </si>
  <si>
    <t xml:space="preserve">     Bank Indonesia
     (net, tidak termasuk SBN yang digunakan dalam operasi moneter dengan Bank)</t>
  </si>
  <si>
    <t xml:space="preserve">         - Bank Indonesia (gross)</t>
  </si>
  <si>
    <t xml:space="preserve">         - SBN yang digunakan dalam operasi moneter dengan Bank</t>
  </si>
  <si>
    <t>NON-BANK</t>
  </si>
  <si>
    <t xml:space="preserve">     Reksadana</t>
  </si>
  <si>
    <t xml:space="preserve">     Non Residen</t>
  </si>
  <si>
    <t xml:space="preserve">         - Termasuk Pemerintah &amp; Bank Sentral Negara Asing</t>
  </si>
  <si>
    <t xml:space="preserve">     Individu</t>
  </si>
  <si>
    <t xml:space="preserve">     Lain-lain</t>
  </si>
  <si>
    <t>TOTAL</t>
  </si>
  <si>
    <t>B. Dalam Persentase</t>
  </si>
  <si>
    <t>Ownership of IDR Tradable Government Securities (SBN)</t>
  </si>
  <si>
    <t>A. In Trillion Rupiah</t>
  </si>
  <si>
    <t>INSTITUTION</t>
  </si>
  <si>
    <t>SUN</t>
  </si>
  <si>
    <t>SBSN</t>
  </si>
  <si>
    <t xml:space="preserve">     Conventional Bank</t>
  </si>
  <si>
    <t xml:space="preserve">     Islamic Bank</t>
  </si>
  <si>
    <t>Government Institution</t>
  </si>
  <si>
    <t xml:space="preserve">     Bank Indonesia
     (net, excluding gov't securities used in monetary operation with Banks)</t>
  </si>
  <si>
    <t xml:space="preserve">         - Gov't securities used in monetary operation with Banks</t>
  </si>
  <si>
    <t xml:space="preserve">     Mutual Fund</t>
  </si>
  <si>
    <t xml:space="preserve">     Non Resident</t>
  </si>
  <si>
    <t xml:space="preserve">         - incl. Foreign Government(s) &amp; Central Bank(s)</t>
  </si>
  <si>
    <t xml:space="preserve">     Individual</t>
  </si>
  <si>
    <t xml:space="preserve">     Others</t>
  </si>
  <si>
    <t>B. In Percentage</t>
  </si>
  <si>
    <t>Catatan:</t>
  </si>
  <si>
    <t>Note:</t>
  </si>
  <si>
    <r>
      <t xml:space="preserve">1) Non Residen terdiri dari </t>
    </r>
    <r>
      <rPr>
        <i/>
        <sz val="11"/>
        <rFont val="Calibri"/>
        <family val="2"/>
      </rPr>
      <t>Private Bank</t>
    </r>
    <r>
      <rPr>
        <sz val="11"/>
        <rFont val="Calibri"/>
        <family val="2"/>
      </rPr>
      <t xml:space="preserve">, </t>
    </r>
    <r>
      <rPr>
        <i/>
        <sz val="11"/>
        <rFont val="Calibri"/>
        <family val="2"/>
      </rPr>
      <t>Fund/Asset Manager</t>
    </r>
    <r>
      <rPr>
        <sz val="11"/>
        <rFont val="Calibri"/>
        <family val="2"/>
      </rPr>
      <t>, Perusahaan Sekuritas, Asuransi, Dana Pensiun.</t>
    </r>
  </si>
  <si>
    <t>1) Non Resident are consisted of Private Bank, Fund/Asset Manager, Securities Company, Insurance Company, and Pension Fund.</t>
  </si>
  <si>
    <t>2) Lain-lain diantaranya Perusahaan Sekuritas, Korporasi, dan Yayasan.</t>
  </si>
  <si>
    <t>2) Others such as Securities Company, Corporation, and Foundation.</t>
  </si>
  <si>
    <t>*) termasuk SBN yang digunakan dalam operasi moneter dengan Bank Indonesia.</t>
  </si>
  <si>
    <t>*) Including the gov't securities used in monetary operation with Bank Indonesia.</t>
  </si>
  <si>
    <t xml:space="preserve">     Asuransi dan Dana Pensiun</t>
  </si>
  <si>
    <t xml:space="preserve">     Insurance and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</si>
</sst>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-409]d\-mmm\-yy;@"/>
    <numFmt numFmtId="167" formatCode="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charset val="1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tted">
        <color theme="0" tint="-0.499984740745262"/>
      </bottom>
      <diagonal/>
    </border>
    <border>
      <left/>
      <right style="thin">
        <color theme="0" tint="-0.499984740745262"/>
      </right>
      <top/>
      <bottom style="dotted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8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/>
    <xf numFmtId="166" fontId="1" fillId="0" borderId="0"/>
    <xf numFmtId="0" fontId="8" fillId="0" borderId="0"/>
    <xf numFmtId="0" fontId="9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0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87">
    <xf numFmtId="0" fontId="0" fillId="0" borderId="0" xfId="0"/>
    <xf numFmtId="166" fontId="4" fillId="2" borderId="6" xfId="4" applyFont="1" applyFill="1" applyBorder="1" applyAlignment="1">
      <alignment vertical="center"/>
    </xf>
    <xf numFmtId="166" fontId="5" fillId="3" borderId="8" xfId="4" applyFont="1" applyFill="1" applyBorder="1" applyAlignment="1">
      <alignment vertical="center"/>
    </xf>
    <xf numFmtId="166" fontId="5" fillId="3" borderId="10" xfId="4" applyFont="1" applyFill="1" applyBorder="1" applyAlignment="1">
      <alignment vertical="center"/>
    </xf>
    <xf numFmtId="166" fontId="4" fillId="2" borderId="6" xfId="4" applyFont="1" applyFill="1" applyBorder="1" applyAlignment="1">
      <alignment vertical="center" wrapText="1"/>
    </xf>
    <xf numFmtId="166" fontId="5" fillId="3" borderId="8" xfId="4" applyFont="1" applyFill="1" applyBorder="1" applyAlignment="1">
      <alignment vertical="center" wrapText="1"/>
    </xf>
    <xf numFmtId="166" fontId="6" fillId="4" borderId="12" xfId="4" quotePrefix="1" applyFont="1" applyFill="1" applyBorder="1" applyAlignment="1">
      <alignment horizontal="left" vertical="center"/>
    </xf>
    <xf numFmtId="166" fontId="6" fillId="4" borderId="10" xfId="4" quotePrefix="1" applyFont="1" applyFill="1" applyBorder="1" applyAlignment="1">
      <alignment horizontal="left" vertical="center"/>
    </xf>
    <xf numFmtId="166" fontId="5" fillId="3" borderId="12" xfId="4" applyFont="1" applyFill="1" applyBorder="1" applyAlignment="1">
      <alignment vertical="center"/>
    </xf>
    <xf numFmtId="166" fontId="6" fillId="4" borderId="12" xfId="4" applyFont="1" applyFill="1" applyBorder="1" applyAlignment="1">
      <alignment vertical="center" wrapText="1"/>
    </xf>
    <xf numFmtId="166" fontId="3" fillId="0" borderId="0" xfId="3" applyFont="1" applyAlignment="1">
      <alignment vertical="center"/>
    </xf>
    <xf numFmtId="166" fontId="7" fillId="0" borderId="0" xfId="3" applyFont="1" applyAlignment="1">
      <alignment vertical="center"/>
    </xf>
    <xf numFmtId="166" fontId="0" fillId="0" borderId="0" xfId="4" applyFont="1" applyAlignment="1">
      <alignment vertical="center"/>
    </xf>
    <xf numFmtId="166" fontId="0" fillId="0" borderId="0" xfId="4" applyFont="1" applyAlignment="1">
      <alignment vertical="center" wrapText="1"/>
    </xf>
    <xf numFmtId="166" fontId="5" fillId="0" borderId="0" xfId="3" applyFont="1" applyAlignment="1">
      <alignment vertical="center"/>
    </xf>
    <xf numFmtId="166" fontId="5" fillId="3" borderId="16" xfId="4" applyFont="1" applyFill="1" applyBorder="1" applyAlignment="1">
      <alignment vertical="center"/>
    </xf>
    <xf numFmtId="166" fontId="5" fillId="3" borderId="11" xfId="4" applyFont="1" applyFill="1" applyBorder="1" applyAlignment="1">
      <alignment vertical="center"/>
    </xf>
    <xf numFmtId="166" fontId="6" fillId="4" borderId="11" xfId="4" applyFont="1" applyFill="1" applyBorder="1" applyAlignment="1">
      <alignment vertical="center" wrapText="1"/>
    </xf>
    <xf numFmtId="166" fontId="5" fillId="3" borderId="9" xfId="4" applyFont="1" applyFill="1" applyBorder="1" applyAlignment="1">
      <alignment vertical="center"/>
    </xf>
    <xf numFmtId="166" fontId="4" fillId="2" borderId="5" xfId="4" applyFont="1" applyFill="1" applyBorder="1" applyAlignment="1">
      <alignment vertical="center"/>
    </xf>
    <xf numFmtId="166" fontId="5" fillId="3" borderId="7" xfId="4" applyFont="1" applyFill="1" applyBorder="1" applyAlignment="1">
      <alignment vertical="center"/>
    </xf>
    <xf numFmtId="166" fontId="4" fillId="2" borderId="5" xfId="4" applyFont="1" applyFill="1" applyBorder="1" applyAlignment="1">
      <alignment vertical="center" wrapText="1"/>
    </xf>
    <xf numFmtId="166" fontId="5" fillId="3" borderId="7" xfId="4" applyFont="1" applyFill="1" applyBorder="1" applyAlignment="1">
      <alignment vertical="center" wrapText="1"/>
    </xf>
    <xf numFmtId="166" fontId="6" fillId="4" borderId="11" xfId="4" quotePrefix="1" applyFont="1" applyFill="1" applyBorder="1" applyAlignment="1">
      <alignment horizontal="left" vertical="center"/>
    </xf>
    <xf numFmtId="166" fontId="6" fillId="4" borderId="9" xfId="4" quotePrefix="1" applyFont="1" applyFill="1" applyBorder="1" applyAlignment="1">
      <alignment horizontal="left" vertical="center"/>
    </xf>
    <xf numFmtId="166" fontId="4" fillId="5" borderId="5" xfId="4" applyFont="1" applyFill="1" applyBorder="1" applyAlignment="1">
      <alignment vertical="center"/>
    </xf>
    <xf numFmtId="166" fontId="4" fillId="5" borderId="5" xfId="4" applyFont="1" applyFill="1" applyBorder="1" applyAlignment="1">
      <alignment vertical="center" wrapText="1"/>
    </xf>
    <xf numFmtId="166" fontId="4" fillId="5" borderId="6" xfId="4" applyFont="1" applyFill="1" applyBorder="1" applyAlignment="1">
      <alignment vertical="center"/>
    </xf>
    <xf numFmtId="166" fontId="4" fillId="5" borderId="6" xfId="4" applyFont="1" applyFill="1" applyBorder="1" applyAlignment="1">
      <alignment vertical="center" wrapText="1"/>
    </xf>
    <xf numFmtId="165" fontId="4" fillId="2" borderId="1" xfId="1" applyFont="1" applyFill="1" applyBorder="1" applyAlignment="1">
      <alignment vertical="center"/>
    </xf>
    <xf numFmtId="165" fontId="5" fillId="3" borderId="2" xfId="2" applyNumberFormat="1" applyFont="1" applyFill="1" applyBorder="1" applyAlignment="1">
      <alignment vertical="center"/>
    </xf>
    <xf numFmtId="165" fontId="5" fillId="3" borderId="3" xfId="2" applyNumberFormat="1" applyFont="1" applyFill="1" applyBorder="1" applyAlignment="1">
      <alignment vertical="center"/>
    </xf>
    <xf numFmtId="165" fontId="5" fillId="3" borderId="21" xfId="1" applyFont="1" applyFill="1" applyBorder="1" applyAlignment="1" applyProtection="1">
      <alignment vertical="center"/>
    </xf>
    <xf numFmtId="165" fontId="5" fillId="3" borderId="4" xfId="1" applyFont="1" applyFill="1" applyBorder="1" applyAlignment="1" applyProtection="1">
      <alignment vertical="center"/>
    </xf>
    <xf numFmtId="165" fontId="5" fillId="3" borderId="2" xfId="1" applyFont="1" applyFill="1" applyBorder="1" applyAlignment="1">
      <alignment vertical="center"/>
    </xf>
    <xf numFmtId="165" fontId="6" fillId="4" borderId="4" xfId="1" applyFont="1" applyFill="1" applyBorder="1" applyAlignment="1">
      <alignment vertical="center"/>
    </xf>
    <xf numFmtId="165" fontId="6" fillId="4" borderId="3" xfId="1" applyFont="1" applyFill="1" applyBorder="1" applyAlignment="1">
      <alignment vertical="center"/>
    </xf>
    <xf numFmtId="165" fontId="4" fillId="2" borderId="1" xfId="4" applyNumberFormat="1" applyFont="1" applyFill="1" applyBorder="1" applyAlignment="1">
      <alignment vertical="center"/>
    </xf>
    <xf numFmtId="165" fontId="5" fillId="3" borderId="13" xfId="2" applyNumberFormat="1" applyFont="1" applyFill="1" applyBorder="1" applyAlignment="1">
      <alignment vertical="center"/>
    </xf>
    <xf numFmtId="165" fontId="5" fillId="3" borderId="22" xfId="2" applyNumberFormat="1" applyFont="1" applyFill="1" applyBorder="1" applyAlignment="1">
      <alignment vertical="center"/>
    </xf>
    <xf numFmtId="165" fontId="5" fillId="3" borderId="4" xfId="2" applyNumberFormat="1" applyFont="1" applyFill="1" applyBorder="1" applyAlignment="1">
      <alignment vertical="center"/>
    </xf>
    <xf numFmtId="165" fontId="6" fillId="4" borderId="4" xfId="2" applyNumberFormat="1" applyFont="1" applyFill="1" applyBorder="1" applyAlignment="1">
      <alignment vertical="center"/>
    </xf>
    <xf numFmtId="165" fontId="4" fillId="5" borderId="1" xfId="1" applyFont="1" applyFill="1" applyBorder="1" applyAlignment="1">
      <alignment vertical="center"/>
    </xf>
    <xf numFmtId="165" fontId="5" fillId="3" borderId="3" xfId="1" applyFont="1" applyFill="1" applyBorder="1" applyAlignment="1">
      <alignment vertical="center"/>
    </xf>
    <xf numFmtId="165" fontId="4" fillId="5" borderId="1" xfId="4" applyNumberFormat="1" applyFont="1" applyFill="1" applyBorder="1" applyAlignment="1">
      <alignment vertical="center"/>
    </xf>
    <xf numFmtId="166" fontId="7" fillId="0" borderId="18" xfId="3" applyFont="1" applyBorder="1" applyAlignment="1">
      <alignment vertical="center"/>
    </xf>
    <xf numFmtId="166" fontId="3" fillId="0" borderId="20" xfId="3" applyFont="1" applyBorder="1" applyAlignment="1">
      <alignment vertical="center"/>
    </xf>
    <xf numFmtId="166" fontId="5" fillId="3" borderId="15" xfId="4" applyFont="1" applyFill="1" applyBorder="1" applyAlignment="1">
      <alignment vertical="center"/>
    </xf>
    <xf numFmtId="165" fontId="6" fillId="4" borderId="22" xfId="2" applyNumberFormat="1" applyFont="1" applyFill="1" applyBorder="1" applyAlignment="1">
      <alignment vertical="center"/>
    </xf>
    <xf numFmtId="165" fontId="5" fillId="3" borderId="22" xfId="1" applyFont="1" applyFill="1" applyBorder="1" applyAlignment="1" applyProtection="1">
      <alignment vertical="center"/>
    </xf>
    <xf numFmtId="165" fontId="4" fillId="5" borderId="14" xfId="1" applyFont="1" applyFill="1" applyBorder="1" applyAlignment="1">
      <alignment vertical="center"/>
    </xf>
    <xf numFmtId="165" fontId="0" fillId="0" borderId="0" xfId="0" applyNumberFormat="1"/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7" fontId="7" fillId="0" borderId="18" xfId="3" applyNumberFormat="1" applyFont="1" applyBorder="1" applyAlignment="1">
      <alignment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5" borderId="6" xfId="4" applyFont="1" applyFill="1" applyBorder="1" applyAlignment="1">
      <alignment horizontal="center" vertical="center"/>
    </xf>
    <xf numFmtId="166" fontId="4" fillId="2" borderId="6" xfId="4" applyFont="1" applyFill="1" applyBorder="1" applyAlignment="1">
      <alignment horizontal="center" vertical="center"/>
    </xf>
    <xf numFmtId="166" fontId="4" fillId="5" borderId="17" xfId="4" applyFont="1" applyFill="1" applyBorder="1" applyAlignment="1">
      <alignment horizontal="center" vertical="center"/>
    </xf>
    <xf numFmtId="166" fontId="4" fillId="5" borderId="19" xfId="4" applyFont="1" applyFill="1" applyBorder="1" applyAlignment="1">
      <alignment horizontal="center" vertical="center"/>
    </xf>
    <xf numFmtId="166" fontId="4" fillId="2" borderId="17" xfId="4" applyFont="1" applyFill="1" applyBorder="1" applyAlignment="1">
      <alignment horizontal="center" vertical="center"/>
    </xf>
    <xf numFmtId="166" fontId="4" fillId="2" borderId="19" xfId="4" applyFont="1" applyFill="1" applyBorder="1" applyAlignment="1">
      <alignment horizontal="center" vertical="center"/>
    </xf>
  </cellXfs>
  <cellStyles count="81">
    <cellStyle name="Comma" xfId="1" builtinId="3"/>
    <cellStyle name="Comma [0]" xfId="2" builtinId="6"/>
    <cellStyle name="Comma [0] 2" xfId="19" xr:uid="{00000000-0005-0000-0000-000002000000}"/>
    <cellStyle name="Comma [0] 2 2" xfId="31" xr:uid="{00000000-0005-0000-0000-000003000000}"/>
    <cellStyle name="Comma [0] 2 2 2" xfId="64" xr:uid="{00000000-0005-0000-0000-000004000000}"/>
    <cellStyle name="Comma [0] 2 3" xfId="42" xr:uid="{00000000-0005-0000-0000-000005000000}"/>
    <cellStyle name="Comma [0] 2 3 2" xfId="75" xr:uid="{00000000-0005-0000-0000-000006000000}"/>
    <cellStyle name="Comma [0] 2 4" xfId="53" xr:uid="{00000000-0005-0000-0000-000007000000}"/>
    <cellStyle name="Comma [0] 3" xfId="21" xr:uid="{00000000-0005-0000-0000-000008000000}"/>
    <cellStyle name="Comma [0] 3 2" xfId="55" xr:uid="{00000000-0005-0000-0000-000009000000}"/>
    <cellStyle name="Comma [0] 36" xfId="17" xr:uid="{00000000-0005-0000-0000-00000A000000}"/>
    <cellStyle name="Comma [0] 36 2" xfId="29" xr:uid="{00000000-0005-0000-0000-00000B000000}"/>
    <cellStyle name="Comma [0] 36 2 2" xfId="49" xr:uid="{00000000-0005-0000-0000-00000C000000}"/>
    <cellStyle name="Comma [0] 36 2 2 2" xfId="80" xr:uid="{00000000-0005-0000-0000-00000D000000}"/>
    <cellStyle name="Comma [0] 36 2 3" xfId="63" xr:uid="{00000000-0005-0000-0000-00000E000000}"/>
    <cellStyle name="Comma [0] 36 3" xfId="41" xr:uid="{00000000-0005-0000-0000-00000F000000}"/>
    <cellStyle name="Comma [0] 36 3 2" xfId="74" xr:uid="{00000000-0005-0000-0000-000010000000}"/>
    <cellStyle name="Comma [0] 4" xfId="35" xr:uid="{00000000-0005-0000-0000-000011000000}"/>
    <cellStyle name="Comma [0] 4 2" xfId="68" xr:uid="{00000000-0005-0000-0000-000012000000}"/>
    <cellStyle name="Comma [0] 40" xfId="48" xr:uid="{00000000-0005-0000-0000-000013000000}"/>
    <cellStyle name="Comma [0] 40 2" xfId="79" xr:uid="{00000000-0005-0000-0000-000014000000}"/>
    <cellStyle name="Comma 10" xfId="15" xr:uid="{00000000-0005-0000-0000-000015000000}"/>
    <cellStyle name="Comma 10 2" xfId="27" xr:uid="{00000000-0005-0000-0000-000016000000}"/>
    <cellStyle name="Comma 10 2 2" xfId="61" xr:uid="{00000000-0005-0000-0000-000017000000}"/>
    <cellStyle name="Comma 10 3" xfId="39" xr:uid="{00000000-0005-0000-0000-000018000000}"/>
    <cellStyle name="Comma 10 3 2" xfId="72" xr:uid="{00000000-0005-0000-0000-000019000000}"/>
    <cellStyle name="Comma 10 4" xfId="47" xr:uid="{00000000-0005-0000-0000-00001A000000}"/>
    <cellStyle name="Comma 10 4 2" xfId="78" xr:uid="{00000000-0005-0000-0000-00001B000000}"/>
    <cellStyle name="Comma 11" xfId="38" xr:uid="{00000000-0005-0000-0000-00001C000000}"/>
    <cellStyle name="Comma 11 2" xfId="71" xr:uid="{00000000-0005-0000-0000-00001D000000}"/>
    <cellStyle name="Comma 12" xfId="43" xr:uid="{00000000-0005-0000-0000-00001E000000}"/>
    <cellStyle name="Comma 12 2" xfId="76" xr:uid="{00000000-0005-0000-0000-00001F000000}"/>
    <cellStyle name="Comma 13" xfId="51" xr:uid="{00000000-0005-0000-0000-000020000000}"/>
    <cellStyle name="Comma 14" xfId="52" xr:uid="{00000000-0005-0000-0000-000021000000}"/>
    <cellStyle name="Comma 15" xfId="57" xr:uid="{00000000-0005-0000-0000-000022000000}"/>
    <cellStyle name="Comma 2" xfId="8" xr:uid="{00000000-0005-0000-0000-000023000000}"/>
    <cellStyle name="Comma 2 2" xfId="16" xr:uid="{00000000-0005-0000-0000-000024000000}"/>
    <cellStyle name="Comma 2 2 2" xfId="28" xr:uid="{00000000-0005-0000-0000-000025000000}"/>
    <cellStyle name="Comma 2 2 2 2" xfId="62" xr:uid="{00000000-0005-0000-0000-000026000000}"/>
    <cellStyle name="Comma 2 2 3" xfId="40" xr:uid="{00000000-0005-0000-0000-000027000000}"/>
    <cellStyle name="Comma 2 2 3 2" xfId="73" xr:uid="{00000000-0005-0000-0000-000028000000}"/>
    <cellStyle name="Comma 2 3" xfId="22" xr:uid="{00000000-0005-0000-0000-000029000000}"/>
    <cellStyle name="Comma 2 3 2" xfId="56" xr:uid="{00000000-0005-0000-0000-00002A000000}"/>
    <cellStyle name="Comma 2 4" xfId="36" xr:uid="{00000000-0005-0000-0000-00002B000000}"/>
    <cellStyle name="Comma 2 4 2" xfId="69" xr:uid="{00000000-0005-0000-0000-00002C000000}"/>
    <cellStyle name="Comma 3" xfId="20" xr:uid="{00000000-0005-0000-0000-00002D000000}"/>
    <cellStyle name="Comma 3 2" xfId="54" xr:uid="{00000000-0005-0000-0000-00002E000000}"/>
    <cellStyle name="Comma 4" xfId="11" xr:uid="{00000000-0005-0000-0000-00002F000000}"/>
    <cellStyle name="Comma 4 2" xfId="24" xr:uid="{00000000-0005-0000-0000-000030000000}"/>
    <cellStyle name="Comma 4 2 2" xfId="46" xr:uid="{00000000-0005-0000-0000-000031000000}"/>
    <cellStyle name="Comma 4 2 2 2" xfId="77" xr:uid="{00000000-0005-0000-0000-000032000000}"/>
    <cellStyle name="Comma 4 2 3" xfId="58" xr:uid="{00000000-0005-0000-0000-000033000000}"/>
    <cellStyle name="Comma 4 3" xfId="37" xr:uid="{00000000-0005-0000-0000-000034000000}"/>
    <cellStyle name="Comma 4 3 2" xfId="70" xr:uid="{00000000-0005-0000-0000-000035000000}"/>
    <cellStyle name="Comma 5" xfId="25" xr:uid="{00000000-0005-0000-0000-000036000000}"/>
    <cellStyle name="Comma 5 2" xfId="59" xr:uid="{00000000-0005-0000-0000-000037000000}"/>
    <cellStyle name="Comma 6" xfId="33" xr:uid="{00000000-0005-0000-0000-000038000000}"/>
    <cellStyle name="Comma 6 2" xfId="66" xr:uid="{00000000-0005-0000-0000-000039000000}"/>
    <cellStyle name="Comma 7" xfId="32" xr:uid="{00000000-0005-0000-0000-00003A000000}"/>
    <cellStyle name="Comma 7 2" xfId="65" xr:uid="{00000000-0005-0000-0000-00003B000000}"/>
    <cellStyle name="Comma 8" xfId="26" xr:uid="{00000000-0005-0000-0000-00003C000000}"/>
    <cellStyle name="Comma 8 2" xfId="60" xr:uid="{00000000-0005-0000-0000-00003D000000}"/>
    <cellStyle name="Comma 9" xfId="34" xr:uid="{00000000-0005-0000-0000-00003E000000}"/>
    <cellStyle name="Comma 9 2" xfId="67" xr:uid="{00000000-0005-0000-0000-00003F000000}"/>
    <cellStyle name="Normal" xfId="0" builtinId="0"/>
    <cellStyle name="Normal 2" xfId="5" xr:uid="{00000000-0005-0000-0000-000041000000}"/>
    <cellStyle name="Normal 2 2" xfId="6" xr:uid="{00000000-0005-0000-0000-000042000000}"/>
    <cellStyle name="Normal 2 3" xfId="10" xr:uid="{00000000-0005-0000-0000-000043000000}"/>
    <cellStyle name="Normal 2 3 2" xfId="23" xr:uid="{00000000-0005-0000-0000-000044000000}"/>
    <cellStyle name="Normal 2 4" xfId="44" xr:uid="{00000000-0005-0000-0000-000045000000}"/>
    <cellStyle name="Normal 2 4 2" xfId="50" xr:uid="{00000000-0005-0000-0000-000046000000}"/>
    <cellStyle name="Normal 202" xfId="9" xr:uid="{00000000-0005-0000-0000-000047000000}"/>
    <cellStyle name="Normal 202 2" xfId="14" xr:uid="{00000000-0005-0000-0000-000048000000}"/>
    <cellStyle name="Normal 202 2 2" xfId="45" xr:uid="{00000000-0005-0000-0000-000049000000}"/>
    <cellStyle name="Normal 3" xfId="18" xr:uid="{00000000-0005-0000-0000-00004A000000}"/>
    <cellStyle name="Normal 3 2" xfId="30" xr:uid="{00000000-0005-0000-0000-00004B000000}"/>
    <cellStyle name="Normal 8" xfId="4" xr:uid="{00000000-0005-0000-0000-00004C000000}"/>
    <cellStyle name="Normal 9 2" xfId="3" xr:uid="{00000000-0005-0000-0000-00004D000000}"/>
    <cellStyle name="Normal 97" xfId="7" xr:uid="{00000000-0005-0000-0000-00004E000000}"/>
    <cellStyle name="Normal 97 2" xfId="12" xr:uid="{00000000-0005-0000-0000-00004F000000}"/>
    <cellStyle name="Percent 2" xfId="13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44"/>
  <sheetViews>
    <sheetView tabSelected="1" topLeftCell="AG1" zoomScale="86" zoomScaleNormal="86" workbookViewId="0">
      <selection activeCell="AM13" sqref="AM13"/>
    </sheetView>
  </sheetViews>
  <sheetFormatPr defaultColWidth="9.140625" defaultRowHeight="15" x14ac:dyDescent="0.25"/>
  <cols>
    <col min="1" max="1" width="62" customWidth="1"/>
    <col min="2" max="40" width="11.85546875" customWidth="1"/>
    <col min="41" max="41" width="68.5703125" customWidth="1"/>
  </cols>
  <sheetData>
    <row r="1" spans="1:44" x14ac:dyDescent="0.25">
      <c r="B1" t="b">
        <f t="shared" ref="B1" si="0">B10=B11-B12</f>
        <v>1</v>
      </c>
      <c r="C1" t="b">
        <f>C10=C11-C12</f>
        <v>1</v>
      </c>
      <c r="D1" t="b">
        <f>D10=D11-D12</f>
        <v>1</v>
      </c>
      <c r="E1" t="b">
        <f t="shared" ref="E1" si="1">E10=E11-E12</f>
        <v>1</v>
      </c>
      <c r="F1" t="b">
        <f>F10=F11-F12</f>
        <v>1</v>
      </c>
      <c r="G1" t="b">
        <f>G10=G11-G12</f>
        <v>1</v>
      </c>
      <c r="H1" t="b">
        <f t="shared" ref="H1" si="2">H10=H11-H12</f>
        <v>1</v>
      </c>
      <c r="I1" t="b">
        <f>I10=I11-I12</f>
        <v>1</v>
      </c>
      <c r="J1" t="b">
        <f>J10=J11-J12</f>
        <v>1</v>
      </c>
      <c r="K1" t="b">
        <f t="shared" ref="K1" si="3">K10=K11-K12</f>
        <v>1</v>
      </c>
      <c r="L1" t="b">
        <f>L10=L11-L12</f>
        <v>1</v>
      </c>
      <c r="M1" t="b">
        <f>M10=M11-M12</f>
        <v>1</v>
      </c>
      <c r="N1" t="b">
        <f t="shared" ref="N1" si="4">N10=N11-N12</f>
        <v>1</v>
      </c>
      <c r="O1" t="b">
        <f>O10=O11-O12</f>
        <v>1</v>
      </c>
      <c r="P1" t="b">
        <f>P10=P11-P12</f>
        <v>1</v>
      </c>
      <c r="Q1" t="b">
        <f t="shared" ref="Q1" si="5">Q10=Q11-Q12</f>
        <v>1</v>
      </c>
      <c r="R1" t="b">
        <f>R10=R11-R12</f>
        <v>1</v>
      </c>
      <c r="S1" t="b">
        <f>S10=S11-S12</f>
        <v>1</v>
      </c>
      <c r="T1" t="b">
        <f t="shared" ref="T1" si="6">T10=T11-T12</f>
        <v>1</v>
      </c>
      <c r="U1" t="b">
        <f>U10=U11-U12</f>
        <v>1</v>
      </c>
      <c r="V1" t="b">
        <f>V10=V11-V12</f>
        <v>1</v>
      </c>
      <c r="W1" t="b">
        <f t="shared" ref="W1" si="7">W10=W11-W12</f>
        <v>1</v>
      </c>
      <c r="X1" t="b">
        <f>X10=X11-X12</f>
        <v>1</v>
      </c>
      <c r="Y1" t="b">
        <f>Y10=Y11-Y12</f>
        <v>1</v>
      </c>
      <c r="Z1" t="b">
        <f t="shared" ref="Z1" si="8">Z10=Z11-Z12</f>
        <v>1</v>
      </c>
      <c r="AA1" t="b">
        <f>AA10=AA11-AA12</f>
        <v>1</v>
      </c>
      <c r="AB1" t="b">
        <f>AB10=AB11-AB12</f>
        <v>1</v>
      </c>
      <c r="AC1" t="b">
        <f t="shared" ref="AC1" si="9">AC10=AC11-AC12</f>
        <v>1</v>
      </c>
      <c r="AD1" t="b">
        <f>AD10=AD11-AD12</f>
        <v>1</v>
      </c>
      <c r="AE1" t="b">
        <f>AE10=AE11-AE12</f>
        <v>1</v>
      </c>
      <c r="AF1" t="b">
        <f t="shared" ref="AF1" si="10">AF10=AF11-AF12</f>
        <v>1</v>
      </c>
      <c r="AG1" t="b">
        <f>AG10=AG11-AG12</f>
        <v>1</v>
      </c>
      <c r="AH1" t="b">
        <f>AH10=AH11-AH12</f>
        <v>1</v>
      </c>
      <c r="AI1" t="b">
        <f t="shared" ref="AI1" si="11">AI10=AI11-AI12</f>
        <v>1</v>
      </c>
      <c r="AJ1" t="b">
        <f>AJ10=AJ11-AJ12</f>
        <v>1</v>
      </c>
      <c r="AK1" t="b">
        <f>AK10=AK11-AK12</f>
        <v>1</v>
      </c>
      <c r="AL1" t="b">
        <f t="shared" ref="AL1" si="12">AL10=AL11-AL12</f>
        <v>1</v>
      </c>
      <c r="AM1" t="b">
        <f>AM10=AM11-AM12</f>
        <v>1</v>
      </c>
      <c r="AN1" t="b">
        <f>AN10=AN11-AN12</f>
        <v>1</v>
      </c>
    </row>
    <row r="2" spans="1:44" ht="18.75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 t="s">
        <v>18</v>
      </c>
    </row>
    <row r="3" spans="1:44" ht="18.75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 t="s">
        <v>19</v>
      </c>
    </row>
    <row r="4" spans="1:44" x14ac:dyDescent="0.25">
      <c r="A4" s="85" t="s">
        <v>2</v>
      </c>
      <c r="B4" s="79">
        <v>45659</v>
      </c>
      <c r="C4" s="79"/>
      <c r="D4" s="79"/>
      <c r="E4" s="79">
        <v>45660</v>
      </c>
      <c r="F4" s="79"/>
      <c r="G4" s="79"/>
      <c r="H4" s="79">
        <v>45663</v>
      </c>
      <c r="I4" s="79"/>
      <c r="J4" s="79"/>
      <c r="K4" s="79">
        <v>45664</v>
      </c>
      <c r="L4" s="79"/>
      <c r="M4" s="79"/>
      <c r="N4" s="79">
        <v>45665</v>
      </c>
      <c r="O4" s="79"/>
      <c r="P4" s="79"/>
      <c r="Q4" s="79">
        <v>45666</v>
      </c>
      <c r="R4" s="79"/>
      <c r="S4" s="79"/>
      <c r="T4" s="79">
        <v>45667</v>
      </c>
      <c r="U4" s="79"/>
      <c r="V4" s="79"/>
      <c r="W4" s="79">
        <v>45670</v>
      </c>
      <c r="X4" s="79"/>
      <c r="Y4" s="79"/>
      <c r="Z4" s="79">
        <v>45671</v>
      </c>
      <c r="AA4" s="79"/>
      <c r="AB4" s="79"/>
      <c r="AC4" s="79">
        <v>45672</v>
      </c>
      <c r="AD4" s="79"/>
      <c r="AE4" s="79"/>
      <c r="AF4" s="79">
        <v>45673</v>
      </c>
      <c r="AG4" s="79"/>
      <c r="AH4" s="79"/>
      <c r="AI4" s="79">
        <v>45674</v>
      </c>
      <c r="AJ4" s="79"/>
      <c r="AK4" s="79"/>
      <c r="AL4" s="79">
        <v>45677</v>
      </c>
      <c r="AM4" s="79"/>
      <c r="AN4" s="79"/>
      <c r="AO4" s="82" t="s">
        <v>20</v>
      </c>
    </row>
    <row r="5" spans="1:44" x14ac:dyDescent="0.25">
      <c r="A5" s="86"/>
      <c r="B5" s="54" t="s">
        <v>21</v>
      </c>
      <c r="C5" s="54" t="s">
        <v>22</v>
      </c>
      <c r="D5" s="54" t="s">
        <v>16</v>
      </c>
      <c r="E5" s="56" t="s">
        <v>21</v>
      </c>
      <c r="F5" s="56" t="s">
        <v>22</v>
      </c>
      <c r="G5" s="56" t="s">
        <v>16</v>
      </c>
      <c r="H5" s="58" t="s">
        <v>21</v>
      </c>
      <c r="I5" s="58" t="s">
        <v>22</v>
      </c>
      <c r="J5" s="58" t="s">
        <v>16</v>
      </c>
      <c r="K5" s="60" t="s">
        <v>21</v>
      </c>
      <c r="L5" s="60" t="s">
        <v>22</v>
      </c>
      <c r="M5" s="60" t="s">
        <v>16</v>
      </c>
      <c r="N5" s="62" t="s">
        <v>21</v>
      </c>
      <c r="O5" s="62" t="s">
        <v>22</v>
      </c>
      <c r="P5" s="62" t="s">
        <v>16</v>
      </c>
      <c r="Q5" s="64" t="s">
        <v>21</v>
      </c>
      <c r="R5" s="64" t="s">
        <v>22</v>
      </c>
      <c r="S5" s="64" t="s">
        <v>16</v>
      </c>
      <c r="T5" s="66" t="s">
        <v>21</v>
      </c>
      <c r="U5" s="66" t="s">
        <v>22</v>
      </c>
      <c r="V5" s="66" t="s">
        <v>16</v>
      </c>
      <c r="W5" s="68" t="s">
        <v>21</v>
      </c>
      <c r="X5" s="68" t="s">
        <v>22</v>
      </c>
      <c r="Y5" s="68" t="s">
        <v>16</v>
      </c>
      <c r="Z5" s="70" t="s">
        <v>21</v>
      </c>
      <c r="AA5" s="70" t="s">
        <v>22</v>
      </c>
      <c r="AB5" s="70" t="s">
        <v>16</v>
      </c>
      <c r="AC5" s="72" t="s">
        <v>21</v>
      </c>
      <c r="AD5" s="72" t="s">
        <v>22</v>
      </c>
      <c r="AE5" s="72" t="s">
        <v>16</v>
      </c>
      <c r="AF5" s="75" t="s">
        <v>21</v>
      </c>
      <c r="AG5" s="75" t="s">
        <v>22</v>
      </c>
      <c r="AH5" s="75" t="s">
        <v>16</v>
      </c>
      <c r="AI5" s="77" t="s">
        <v>21</v>
      </c>
      <c r="AJ5" s="77" t="s">
        <v>22</v>
      </c>
      <c r="AK5" s="77" t="s">
        <v>16</v>
      </c>
      <c r="AL5" s="52" t="s">
        <v>21</v>
      </c>
      <c r="AM5" s="52" t="s">
        <v>22</v>
      </c>
      <c r="AN5" s="52" t="s">
        <v>16</v>
      </c>
      <c r="AO5" s="82"/>
    </row>
    <row r="6" spans="1:44" x14ac:dyDescent="0.25">
      <c r="A6" s="19" t="s">
        <v>3</v>
      </c>
      <c r="B6" s="29">
        <f>SUM(B7:B8)</f>
        <v>806.09804299999996</v>
      </c>
      <c r="C6" s="29">
        <f>SUM(C7:C8)</f>
        <v>252.40087299999999</v>
      </c>
      <c r="D6" s="29">
        <f>B6+C6</f>
        <v>1058.498916</v>
      </c>
      <c r="E6" s="29">
        <f>SUM(E7:E8)</f>
        <v>836.05520999999999</v>
      </c>
      <c r="F6" s="29">
        <f>SUM(F7:F8)</f>
        <v>254.78518400000002</v>
      </c>
      <c r="G6" s="29">
        <f>E6+F6</f>
        <v>1090.8403940000001</v>
      </c>
      <c r="H6" s="29">
        <f>SUM(H7:H8)</f>
        <v>864.23929799999996</v>
      </c>
      <c r="I6" s="29">
        <f>SUM(I7:I8)</f>
        <v>255.107482</v>
      </c>
      <c r="J6" s="29">
        <f>H6+I6</f>
        <v>1119.3467799999999</v>
      </c>
      <c r="K6" s="29">
        <f>SUM(K7:K8)</f>
        <v>883.87060899999994</v>
      </c>
      <c r="L6" s="29">
        <f>SUM(L7:L8)</f>
        <v>255.734173</v>
      </c>
      <c r="M6" s="29">
        <f>K6+L6</f>
        <v>1139.6047819999999</v>
      </c>
      <c r="N6" s="29">
        <f>SUM(N7:N8)</f>
        <v>893.06127100000003</v>
      </c>
      <c r="O6" s="29">
        <f>SUM(O7:O8)</f>
        <v>255.62752500000002</v>
      </c>
      <c r="P6" s="29">
        <f>N6+O6</f>
        <v>1148.6887960000001</v>
      </c>
      <c r="Q6" s="29">
        <f>SUM(Q7:Q8)</f>
        <v>897.94121200000006</v>
      </c>
      <c r="R6" s="29">
        <f>SUM(R7:R8)</f>
        <v>255.582685</v>
      </c>
      <c r="S6" s="29">
        <f>Q6+R6</f>
        <v>1153.523897</v>
      </c>
      <c r="T6" s="29">
        <f>SUM(T7:T8)</f>
        <v>894.11652500000002</v>
      </c>
      <c r="U6" s="29">
        <f>SUM(U7:U8)</f>
        <v>255.408018</v>
      </c>
      <c r="V6" s="29">
        <f>T6+U6</f>
        <v>1149.524543</v>
      </c>
      <c r="W6" s="29">
        <f>SUM(W7:W8)</f>
        <v>877.68397000000004</v>
      </c>
      <c r="X6" s="29">
        <f>SUM(X7:X8)</f>
        <v>254.37312900000001</v>
      </c>
      <c r="Y6" s="29">
        <f>W6+X6</f>
        <v>1132.0570990000001</v>
      </c>
      <c r="Z6" s="29">
        <f>SUM(Z7:Z8)</f>
        <v>884.73842499999989</v>
      </c>
      <c r="AA6" s="29">
        <f>SUM(AA7:AA8)</f>
        <v>253.30154100000001</v>
      </c>
      <c r="AB6" s="29">
        <f>Z6+AA6</f>
        <v>1138.0399659999998</v>
      </c>
      <c r="AC6" s="29">
        <f>SUM(AC7:AC8)</f>
        <v>872.590327</v>
      </c>
      <c r="AD6" s="29">
        <f>SUM(AD7:AD8)</f>
        <v>252.75591700000001</v>
      </c>
      <c r="AE6" s="29">
        <f>AC6+AD6</f>
        <v>1125.3462440000001</v>
      </c>
      <c r="AF6" s="29">
        <f>SUM(AF7:AF8)</f>
        <v>844.86706200000003</v>
      </c>
      <c r="AG6" s="29">
        <f>SUM(AG7:AG8)</f>
        <v>256.19246299999998</v>
      </c>
      <c r="AH6" s="29">
        <f>AF6+AG6</f>
        <v>1101.0595250000001</v>
      </c>
      <c r="AI6" s="29">
        <f>SUM(AI7:AI8)</f>
        <v>853.49124299999994</v>
      </c>
      <c r="AJ6" s="29">
        <f>SUM(AJ7:AJ8)</f>
        <v>256.02302500000002</v>
      </c>
      <c r="AK6" s="29">
        <f>AI6+AJ6</f>
        <v>1109.5142679999999</v>
      </c>
      <c r="AL6" s="29">
        <f>SUM(AL7:AL8)</f>
        <v>860.54642699999988</v>
      </c>
      <c r="AM6" s="29">
        <f>SUM(AM7:AM8)</f>
        <v>259.24080300000003</v>
      </c>
      <c r="AN6" s="29">
        <f>AL6+AM6</f>
        <v>1119.7872299999999</v>
      </c>
      <c r="AO6" s="1" t="s">
        <v>3</v>
      </c>
    </row>
    <row r="7" spans="1:44" x14ac:dyDescent="0.25">
      <c r="A7" s="20" t="s">
        <v>4</v>
      </c>
      <c r="B7" s="30">
        <v>806.09804299999996</v>
      </c>
      <c r="C7" s="30">
        <v>173.25614300000001</v>
      </c>
      <c r="D7" s="30">
        <f>B7+C7</f>
        <v>979.35418600000003</v>
      </c>
      <c r="E7" s="30">
        <v>836.05520999999999</v>
      </c>
      <c r="F7" s="30">
        <v>175.693354</v>
      </c>
      <c r="G7" s="30">
        <f>E7+F7</f>
        <v>1011.748564</v>
      </c>
      <c r="H7" s="30">
        <v>864.23929799999996</v>
      </c>
      <c r="I7" s="30">
        <v>176.13731300000001</v>
      </c>
      <c r="J7" s="30">
        <f>H7+I7</f>
        <v>1040.3766109999999</v>
      </c>
      <c r="K7" s="30">
        <v>883.87060899999994</v>
      </c>
      <c r="L7" s="30">
        <v>176.694829</v>
      </c>
      <c r="M7" s="30">
        <f>K7+L7</f>
        <v>1060.5654379999999</v>
      </c>
      <c r="N7" s="30">
        <v>893.06127100000003</v>
      </c>
      <c r="O7" s="30">
        <v>176.49212100000003</v>
      </c>
      <c r="P7" s="30">
        <f>N7+O7</f>
        <v>1069.553392</v>
      </c>
      <c r="Q7" s="30">
        <v>897.94121200000006</v>
      </c>
      <c r="R7" s="30">
        <v>176.379231</v>
      </c>
      <c r="S7" s="30">
        <f>Q7+R7</f>
        <v>1074.3204430000001</v>
      </c>
      <c r="T7" s="30">
        <v>894.11652500000002</v>
      </c>
      <c r="U7" s="30">
        <v>176.085837</v>
      </c>
      <c r="V7" s="30">
        <f>T7+U7</f>
        <v>1070.202362</v>
      </c>
      <c r="W7" s="30">
        <v>877.68397000000004</v>
      </c>
      <c r="X7" s="30">
        <v>175.02784800000001</v>
      </c>
      <c r="Y7" s="30">
        <f>W7+X7</f>
        <v>1052.711818</v>
      </c>
      <c r="Z7" s="30">
        <v>884.73842499999989</v>
      </c>
      <c r="AA7" s="30">
        <v>174.10176000000001</v>
      </c>
      <c r="AB7" s="30">
        <f>Z7+AA7</f>
        <v>1058.840185</v>
      </c>
      <c r="AC7" s="30">
        <v>872.590327</v>
      </c>
      <c r="AD7" s="30">
        <v>173.41923600000001</v>
      </c>
      <c r="AE7" s="30">
        <f>AC7+AD7</f>
        <v>1046.0095630000001</v>
      </c>
      <c r="AF7" s="30">
        <v>844.86706200000003</v>
      </c>
      <c r="AG7" s="30">
        <v>176.03875600000001</v>
      </c>
      <c r="AH7" s="30">
        <f>AF7+AG7</f>
        <v>1020.9058180000001</v>
      </c>
      <c r="AI7" s="30">
        <v>853.49124299999994</v>
      </c>
      <c r="AJ7" s="30">
        <v>175.90736799999999</v>
      </c>
      <c r="AK7" s="30">
        <f>AI7+AJ7</f>
        <v>1029.3986109999998</v>
      </c>
      <c r="AL7" s="30">
        <v>860.54642699999988</v>
      </c>
      <c r="AM7" s="30">
        <v>179.17953700000001</v>
      </c>
      <c r="AN7" s="30">
        <f>AL7+AM7</f>
        <v>1039.725964</v>
      </c>
      <c r="AO7" s="2" t="s">
        <v>23</v>
      </c>
    </row>
    <row r="8" spans="1:44" x14ac:dyDescent="0.25">
      <c r="A8" s="18" t="s">
        <v>5</v>
      </c>
      <c r="B8" s="31">
        <v>0</v>
      </c>
      <c r="C8" s="32">
        <v>79.144729999999996</v>
      </c>
      <c r="D8" s="33">
        <f>B8+C8</f>
        <v>79.144729999999996</v>
      </c>
      <c r="E8" s="31">
        <v>0</v>
      </c>
      <c r="F8" s="32">
        <v>79.091830000000002</v>
      </c>
      <c r="G8" s="33">
        <f>E8+F8</f>
        <v>79.091830000000002</v>
      </c>
      <c r="H8" s="31">
        <v>0</v>
      </c>
      <c r="I8" s="32">
        <v>78.970168999999999</v>
      </c>
      <c r="J8" s="33">
        <f>H8+I8</f>
        <v>78.970168999999999</v>
      </c>
      <c r="K8" s="31">
        <v>0</v>
      </c>
      <c r="L8" s="32">
        <v>79.039344</v>
      </c>
      <c r="M8" s="33">
        <f>K8+L8</f>
        <v>79.039344</v>
      </c>
      <c r="N8" s="31">
        <v>0</v>
      </c>
      <c r="O8" s="32">
        <v>79.135403999999994</v>
      </c>
      <c r="P8" s="33">
        <f>N8+O8</f>
        <v>79.135403999999994</v>
      </c>
      <c r="Q8" s="31">
        <v>0</v>
      </c>
      <c r="R8" s="32">
        <v>79.203453999999994</v>
      </c>
      <c r="S8" s="33">
        <f>Q8+R8</f>
        <v>79.203453999999994</v>
      </c>
      <c r="T8" s="31">
        <v>0</v>
      </c>
      <c r="U8" s="32">
        <v>79.322181</v>
      </c>
      <c r="V8" s="33">
        <f>T8+U8</f>
        <v>79.322181</v>
      </c>
      <c r="W8" s="31">
        <v>0</v>
      </c>
      <c r="X8" s="32">
        <v>79.345281</v>
      </c>
      <c r="Y8" s="33">
        <f>W8+X8</f>
        <v>79.345281</v>
      </c>
      <c r="Z8" s="31">
        <v>0</v>
      </c>
      <c r="AA8" s="32">
        <v>79.199781000000002</v>
      </c>
      <c r="AB8" s="33">
        <f>Z8+AA8</f>
        <v>79.199781000000002</v>
      </c>
      <c r="AC8" s="31">
        <v>0</v>
      </c>
      <c r="AD8" s="32">
        <v>79.336680999999999</v>
      </c>
      <c r="AE8" s="33">
        <f>AC8+AD8</f>
        <v>79.336680999999999</v>
      </c>
      <c r="AF8" s="31">
        <v>0</v>
      </c>
      <c r="AG8" s="32">
        <v>80.153706999999997</v>
      </c>
      <c r="AH8" s="33">
        <f>AF8+AG8</f>
        <v>80.153706999999997</v>
      </c>
      <c r="AI8" s="31">
        <v>0</v>
      </c>
      <c r="AJ8" s="32">
        <v>80.115657000000013</v>
      </c>
      <c r="AK8" s="33">
        <f>AI8+AJ8</f>
        <v>80.115657000000013</v>
      </c>
      <c r="AL8" s="31">
        <v>0</v>
      </c>
      <c r="AM8" s="32">
        <v>80.061266000000003</v>
      </c>
      <c r="AN8" s="33">
        <f>AL8+AM8</f>
        <v>80.061266000000003</v>
      </c>
      <c r="AO8" s="3" t="s">
        <v>24</v>
      </c>
    </row>
    <row r="9" spans="1:44" x14ac:dyDescent="0.25">
      <c r="A9" s="21" t="s">
        <v>6</v>
      </c>
      <c r="B9" s="29">
        <f>B10</f>
        <v>1441.194798</v>
      </c>
      <c r="C9" s="29">
        <f>C10</f>
        <v>169.184313</v>
      </c>
      <c r="D9" s="29">
        <f>B9+C9</f>
        <v>1610.379111</v>
      </c>
      <c r="E9" s="29">
        <f>E10</f>
        <v>1409.8747980000001</v>
      </c>
      <c r="F9" s="29">
        <f>F10</f>
        <v>166.83431300000001</v>
      </c>
      <c r="G9" s="29">
        <f>E9+F9</f>
        <v>1576.7091110000001</v>
      </c>
      <c r="H9" s="29">
        <f>H10</f>
        <v>1379.822298</v>
      </c>
      <c r="I9" s="29">
        <f>I10</f>
        <v>166.22131299999998</v>
      </c>
      <c r="J9" s="29">
        <f>H9+I9</f>
        <v>1546.0436110000001</v>
      </c>
      <c r="K9" s="29">
        <f>K10</f>
        <v>1360.027298</v>
      </c>
      <c r="L9" s="29">
        <f>L10</f>
        <v>165.52131299999999</v>
      </c>
      <c r="M9" s="29">
        <f>K9+L9</f>
        <v>1525.5486109999999</v>
      </c>
      <c r="N9" s="29">
        <f>N10</f>
        <v>1350.0672979999999</v>
      </c>
      <c r="O9" s="29">
        <f>O10</f>
        <v>165.52131299999999</v>
      </c>
      <c r="P9" s="29">
        <f>N9+O9</f>
        <v>1515.5886109999999</v>
      </c>
      <c r="Q9" s="29">
        <f>Q10</f>
        <v>1356.1162979999999</v>
      </c>
      <c r="R9" s="29">
        <f>R10</f>
        <v>165.52131299999999</v>
      </c>
      <c r="S9" s="29">
        <f>Q9+R9</f>
        <v>1521.6376109999999</v>
      </c>
      <c r="T9" s="29">
        <f>T10</f>
        <v>1359.8122980000001</v>
      </c>
      <c r="U9" s="29">
        <f>U10</f>
        <v>165.52131299999999</v>
      </c>
      <c r="V9" s="29">
        <f>T9+U9</f>
        <v>1525.333611</v>
      </c>
      <c r="W9" s="29">
        <f>W10</f>
        <v>1377.756298</v>
      </c>
      <c r="X9" s="29">
        <f>X10</f>
        <v>166.421313</v>
      </c>
      <c r="Y9" s="29">
        <f>W9+X9</f>
        <v>1544.1776110000001</v>
      </c>
      <c r="Z9" s="29">
        <f>Z10</f>
        <v>1369.8882980000001</v>
      </c>
      <c r="AA9" s="29">
        <f>AA10</f>
        <v>167.421313</v>
      </c>
      <c r="AB9" s="29">
        <f>Z9+AA9</f>
        <v>1537.3096110000001</v>
      </c>
      <c r="AC9" s="29">
        <f>AC10</f>
        <v>1381.517298</v>
      </c>
      <c r="AD9" s="29">
        <f>AD10</f>
        <v>167.421313</v>
      </c>
      <c r="AE9" s="29">
        <f>AC9+AD9</f>
        <v>1548.938611</v>
      </c>
      <c r="AF9" s="29">
        <f>AF10</f>
        <v>1408.098174</v>
      </c>
      <c r="AG9" s="29">
        <f>AG10</f>
        <v>169.91131300000001</v>
      </c>
      <c r="AH9" s="29">
        <f>AF9+AG9</f>
        <v>1578.009487</v>
      </c>
      <c r="AI9" s="29">
        <f>AI10</f>
        <v>1402.153174</v>
      </c>
      <c r="AJ9" s="29">
        <f>AJ10</f>
        <v>169.91131300000001</v>
      </c>
      <c r="AK9" s="29">
        <f>AI9+AJ9</f>
        <v>1572.0644870000001</v>
      </c>
      <c r="AL9" s="29">
        <f>AL10</f>
        <v>1397.173174</v>
      </c>
      <c r="AM9" s="29">
        <f>AM10</f>
        <v>163.46578099999999</v>
      </c>
      <c r="AN9" s="29">
        <f>AL9+AM9</f>
        <v>1560.6389549999999</v>
      </c>
      <c r="AO9" s="4" t="s">
        <v>25</v>
      </c>
    </row>
    <row r="10" spans="1:44" ht="45" x14ac:dyDescent="0.25">
      <c r="A10" s="22" t="s">
        <v>7</v>
      </c>
      <c r="B10" s="34">
        <v>1441.194798</v>
      </c>
      <c r="C10" s="34">
        <v>169.184313</v>
      </c>
      <c r="D10" s="34">
        <f>B10+C10</f>
        <v>1610.379111</v>
      </c>
      <c r="E10" s="34">
        <v>1409.8747980000001</v>
      </c>
      <c r="F10" s="34">
        <v>166.83431300000001</v>
      </c>
      <c r="G10" s="34">
        <f>E10+F10</f>
        <v>1576.7091110000001</v>
      </c>
      <c r="H10" s="34">
        <v>1379.822298</v>
      </c>
      <c r="I10" s="34">
        <v>166.22131299999998</v>
      </c>
      <c r="J10" s="34">
        <f>H10+I10</f>
        <v>1546.0436110000001</v>
      </c>
      <c r="K10" s="34">
        <v>1360.027298</v>
      </c>
      <c r="L10" s="34">
        <v>165.52131299999999</v>
      </c>
      <c r="M10" s="34">
        <f>K10+L10</f>
        <v>1525.5486109999999</v>
      </c>
      <c r="N10" s="34">
        <v>1350.0672979999999</v>
      </c>
      <c r="O10" s="34">
        <v>165.52131299999999</v>
      </c>
      <c r="P10" s="34">
        <f>N10+O10</f>
        <v>1515.5886109999999</v>
      </c>
      <c r="Q10" s="34">
        <v>1356.1162979999999</v>
      </c>
      <c r="R10" s="34">
        <v>165.52131299999999</v>
      </c>
      <c r="S10" s="34">
        <f>Q10+R10</f>
        <v>1521.6376109999999</v>
      </c>
      <c r="T10" s="34">
        <v>1359.8122980000001</v>
      </c>
      <c r="U10" s="34">
        <v>165.52131299999999</v>
      </c>
      <c r="V10" s="34">
        <f>T10+U10</f>
        <v>1525.333611</v>
      </c>
      <c r="W10" s="34">
        <v>1377.756298</v>
      </c>
      <c r="X10" s="34">
        <v>166.421313</v>
      </c>
      <c r="Y10" s="34">
        <f>W10+X10</f>
        <v>1544.1776110000001</v>
      </c>
      <c r="Z10" s="34">
        <v>1369.8882980000001</v>
      </c>
      <c r="AA10" s="34">
        <v>167.421313</v>
      </c>
      <c r="AB10" s="34">
        <f>Z10+AA10</f>
        <v>1537.3096110000001</v>
      </c>
      <c r="AC10" s="34">
        <v>1381.517298</v>
      </c>
      <c r="AD10" s="34">
        <v>167.421313</v>
      </c>
      <c r="AE10" s="34">
        <f>AC10+AD10</f>
        <v>1548.938611</v>
      </c>
      <c r="AF10" s="34">
        <v>1408.098174</v>
      </c>
      <c r="AG10" s="34">
        <v>169.91131300000001</v>
      </c>
      <c r="AH10" s="34">
        <f>AF10+AG10</f>
        <v>1578.009487</v>
      </c>
      <c r="AI10" s="34">
        <v>1402.153174</v>
      </c>
      <c r="AJ10" s="34">
        <v>169.91131300000001</v>
      </c>
      <c r="AK10" s="34">
        <f>AI10+AJ10</f>
        <v>1572.0644870000001</v>
      </c>
      <c r="AL10" s="34">
        <v>1397.173174</v>
      </c>
      <c r="AM10" s="34">
        <v>163.46578099999999</v>
      </c>
      <c r="AN10" s="34">
        <f>AL10+AM10</f>
        <v>1560.6389549999999</v>
      </c>
      <c r="AO10" s="5" t="s">
        <v>26</v>
      </c>
      <c r="AQ10" s="51"/>
      <c r="AR10" s="51"/>
    </row>
    <row r="11" spans="1:44" x14ac:dyDescent="0.25">
      <c r="A11" s="23" t="s">
        <v>8</v>
      </c>
      <c r="B11" s="35">
        <v>1329.8835979999999</v>
      </c>
      <c r="C11" s="35">
        <v>156.969313</v>
      </c>
      <c r="D11" s="35">
        <f>SUM(B11:C11)</f>
        <v>1486.8529109999999</v>
      </c>
      <c r="E11" s="35">
        <v>1329.8835979999999</v>
      </c>
      <c r="F11" s="35">
        <v>156.969313</v>
      </c>
      <c r="G11" s="35">
        <f>SUM(E11:F11)</f>
        <v>1486.8529109999999</v>
      </c>
      <c r="H11" s="35">
        <v>1329.8835979999999</v>
      </c>
      <c r="I11" s="35">
        <v>156.969313</v>
      </c>
      <c r="J11" s="35">
        <f>SUM(H11:I11)</f>
        <v>1486.8529109999999</v>
      </c>
      <c r="K11" s="35">
        <v>1330.1835980000001</v>
      </c>
      <c r="L11" s="35">
        <v>156.969313</v>
      </c>
      <c r="M11" s="35">
        <f>SUM(K11:L11)</f>
        <v>1487.1529110000001</v>
      </c>
      <c r="N11" s="35">
        <v>1330.1835980000001</v>
      </c>
      <c r="O11" s="35">
        <v>156.969313</v>
      </c>
      <c r="P11" s="35">
        <f>SUM(N11:O11)</f>
        <v>1487.1529110000001</v>
      </c>
      <c r="Q11" s="35">
        <v>1332.6535980000001</v>
      </c>
      <c r="R11" s="35">
        <v>156.969313</v>
      </c>
      <c r="S11" s="35">
        <f>SUM(Q11:R11)</f>
        <v>1489.6229110000002</v>
      </c>
      <c r="T11" s="35">
        <v>1332.8535979999999</v>
      </c>
      <c r="U11" s="35">
        <v>156.969313</v>
      </c>
      <c r="V11" s="35">
        <f>SUM(T11:U11)</f>
        <v>1489.822911</v>
      </c>
      <c r="W11" s="35">
        <v>1332.8535979999999</v>
      </c>
      <c r="X11" s="35">
        <v>156.969313</v>
      </c>
      <c r="Y11" s="35">
        <f>SUM(W11:X11)</f>
        <v>1489.822911</v>
      </c>
      <c r="Z11" s="35">
        <v>1332.8535979999999</v>
      </c>
      <c r="AA11" s="35">
        <v>156.969313</v>
      </c>
      <c r="AB11" s="35">
        <f>SUM(Z11:AA11)</f>
        <v>1489.822911</v>
      </c>
      <c r="AC11" s="35">
        <v>1333.9535980000001</v>
      </c>
      <c r="AD11" s="35">
        <v>156.969313</v>
      </c>
      <c r="AE11" s="35">
        <f>SUM(AC11:AD11)</f>
        <v>1490.9229110000001</v>
      </c>
      <c r="AF11" s="35">
        <v>1333.5894740000001</v>
      </c>
      <c r="AG11" s="35">
        <v>159.45931300000001</v>
      </c>
      <c r="AH11" s="35">
        <f>SUM(AF11:AG11)</f>
        <v>1493.0487870000002</v>
      </c>
      <c r="AI11" s="35">
        <v>1333.5894740000001</v>
      </c>
      <c r="AJ11" s="35">
        <v>159.45931300000001</v>
      </c>
      <c r="AK11" s="35">
        <f>SUM(AI11:AJ11)</f>
        <v>1493.0487870000002</v>
      </c>
      <c r="AL11" s="35">
        <v>1333.5894740000001</v>
      </c>
      <c r="AM11" s="35">
        <v>156.793781</v>
      </c>
      <c r="AN11" s="35">
        <f>SUM(AL11:AM11)</f>
        <v>1490.3832550000002</v>
      </c>
      <c r="AO11" s="6" t="s">
        <v>8</v>
      </c>
    </row>
    <row r="12" spans="1:44" x14ac:dyDescent="0.25">
      <c r="A12" s="24" t="s">
        <v>9</v>
      </c>
      <c r="B12" s="36">
        <v>-111.3112</v>
      </c>
      <c r="C12" s="36">
        <v>-12.215</v>
      </c>
      <c r="D12" s="35">
        <f>SUM(B12:C12)</f>
        <v>-123.5262</v>
      </c>
      <c r="E12" s="36">
        <v>-79.991200000000006</v>
      </c>
      <c r="F12" s="36">
        <v>-9.8650000000000002</v>
      </c>
      <c r="G12" s="35">
        <f>SUM(E12:F12)</f>
        <v>-89.856200000000001</v>
      </c>
      <c r="H12" s="36">
        <v>-49.938699999999997</v>
      </c>
      <c r="I12" s="36">
        <v>-9.2520000000000007</v>
      </c>
      <c r="J12" s="35">
        <f>SUM(H12:I12)</f>
        <v>-59.1907</v>
      </c>
      <c r="K12" s="36">
        <v>-29.843699999999998</v>
      </c>
      <c r="L12" s="36">
        <v>-8.5519999999999996</v>
      </c>
      <c r="M12" s="35">
        <f>SUM(K12:L12)</f>
        <v>-38.395699999999998</v>
      </c>
      <c r="N12" s="36">
        <v>-19.883700000000001</v>
      </c>
      <c r="O12" s="36">
        <v>-8.5519999999999996</v>
      </c>
      <c r="P12" s="35">
        <f>SUM(N12:O12)</f>
        <v>-28.435700000000001</v>
      </c>
      <c r="Q12" s="36">
        <v>-23.462700000000002</v>
      </c>
      <c r="R12" s="36">
        <v>-8.5519999999999996</v>
      </c>
      <c r="S12" s="35">
        <f>SUM(Q12:R12)</f>
        <v>-32.014700000000005</v>
      </c>
      <c r="T12" s="36">
        <v>-26.9587</v>
      </c>
      <c r="U12" s="36">
        <v>-8.5519999999999996</v>
      </c>
      <c r="V12" s="35">
        <f>SUM(T12:U12)</f>
        <v>-35.5107</v>
      </c>
      <c r="W12" s="36">
        <v>-44.902700000000003</v>
      </c>
      <c r="X12" s="36">
        <v>-9.452</v>
      </c>
      <c r="Y12" s="35">
        <f>SUM(W12:X12)</f>
        <v>-54.354700000000001</v>
      </c>
      <c r="Z12" s="36">
        <v>-37.034700000000001</v>
      </c>
      <c r="AA12" s="36">
        <v>-10.452</v>
      </c>
      <c r="AB12" s="35">
        <f>SUM(Z12:AA12)</f>
        <v>-47.486699999999999</v>
      </c>
      <c r="AC12" s="36">
        <v>-47.563699999999997</v>
      </c>
      <c r="AD12" s="36">
        <v>-10.452</v>
      </c>
      <c r="AE12" s="35">
        <f>SUM(AC12:AD12)</f>
        <v>-58.015699999999995</v>
      </c>
      <c r="AF12" s="36">
        <v>-74.508700000000005</v>
      </c>
      <c r="AG12" s="36">
        <v>-10.452</v>
      </c>
      <c r="AH12" s="35">
        <f>SUM(AF12:AG12)</f>
        <v>-84.960700000000003</v>
      </c>
      <c r="AI12" s="36">
        <v>-68.563699999999997</v>
      </c>
      <c r="AJ12" s="36">
        <v>-10.452</v>
      </c>
      <c r="AK12" s="35">
        <f>SUM(AI12:AJ12)</f>
        <v>-79.015699999999995</v>
      </c>
      <c r="AL12" s="36">
        <v>-63.5837</v>
      </c>
      <c r="AM12" s="36">
        <v>-6.6719999999999997</v>
      </c>
      <c r="AN12" s="35">
        <f>SUM(AL12:AM12)</f>
        <v>-70.255700000000004</v>
      </c>
      <c r="AO12" s="7" t="s">
        <v>27</v>
      </c>
    </row>
    <row r="13" spans="1:44" x14ac:dyDescent="0.25">
      <c r="A13" s="19" t="s">
        <v>10</v>
      </c>
      <c r="B13" s="37">
        <f>SUM(B14:B16,B18:B19)</f>
        <v>2652.7826210000003</v>
      </c>
      <c r="C13" s="37">
        <f>SUM(C14:C16,C18:C19)</f>
        <v>717.86205700000005</v>
      </c>
      <c r="D13" s="37">
        <f>B13+C13</f>
        <v>3370.6446780000006</v>
      </c>
      <c r="E13" s="37">
        <f>SUM(E14:E16,E18:E19)</f>
        <v>2654.145454</v>
      </c>
      <c r="F13" s="37">
        <f>SUM(F14:F16,F18:F19)</f>
        <v>717.82774600000005</v>
      </c>
      <c r="G13" s="37">
        <f>E13+F13</f>
        <v>3371.9731999999999</v>
      </c>
      <c r="H13" s="37">
        <f>SUM(H14:H16,H18:H19)</f>
        <v>2656.0138660000002</v>
      </c>
      <c r="I13" s="37">
        <f>SUM(I14:I16,I18:I19)</f>
        <v>718.11844800000006</v>
      </c>
      <c r="J13" s="37">
        <f>H13+I13</f>
        <v>3374.1323140000004</v>
      </c>
      <c r="K13" s="37">
        <f>SUM(K14:K16,K18:K19)</f>
        <v>2656.1775549999998</v>
      </c>
      <c r="L13" s="37">
        <f>SUM(L14:L16,L18:L19)</f>
        <v>718.19175700000005</v>
      </c>
      <c r="M13" s="37">
        <f>K13+L13</f>
        <v>3374.3693119999998</v>
      </c>
      <c r="N13" s="37">
        <f>SUM(N14:N16,N18:N19)</f>
        <v>2656.9468929999998</v>
      </c>
      <c r="O13" s="37">
        <f>SUM(O14:O16,O18:O19)</f>
        <v>718.298405</v>
      </c>
      <c r="P13" s="37">
        <f>N13+O13</f>
        <v>3375.2452979999998</v>
      </c>
      <c r="Q13" s="37">
        <f>SUM(Q14:Q16,Q18:Q19)</f>
        <v>2672.217952</v>
      </c>
      <c r="R13" s="37">
        <f>SUM(R14:R16,R18:R19)</f>
        <v>718.34324500000002</v>
      </c>
      <c r="S13" s="37">
        <f>Q13+R13</f>
        <v>3390.561197</v>
      </c>
      <c r="T13" s="37">
        <f>SUM(T14:T16,T18:T19)</f>
        <v>2672.3466390000003</v>
      </c>
      <c r="U13" s="37">
        <f>SUM(U14:U16,U18:U19)</f>
        <v>718.51791200000002</v>
      </c>
      <c r="V13" s="37">
        <f>T13+U13</f>
        <v>3390.8645510000006</v>
      </c>
      <c r="W13" s="37">
        <f>SUM(W14:W16,W18:W19)</f>
        <v>2670.8351939999998</v>
      </c>
      <c r="X13" s="37">
        <f>SUM(X14:X16,X18:X19)</f>
        <v>718.65280099999995</v>
      </c>
      <c r="Y13" s="37">
        <f>W13+X13</f>
        <v>3389.4879949999995</v>
      </c>
      <c r="Z13" s="37">
        <f>SUM(Z14:Z16,Z18:Z19)</f>
        <v>2671.6487389999998</v>
      </c>
      <c r="AA13" s="37">
        <f>SUM(AA14:AA16,AA18:AA19)</f>
        <v>718.72438900000009</v>
      </c>
      <c r="AB13" s="37">
        <f>Z13+AA13</f>
        <v>3390.3731279999997</v>
      </c>
      <c r="AC13" s="37">
        <f>SUM(AC14:AC16,AC18:AC19)</f>
        <v>2672.167837</v>
      </c>
      <c r="AD13" s="37">
        <f>SUM(AD14:AD16,AD18:AD19)</f>
        <v>717.72301300000004</v>
      </c>
      <c r="AE13" s="37">
        <f>AC13+AD13</f>
        <v>3389.8908499999998</v>
      </c>
      <c r="AF13" s="37">
        <f>SUM(AF14:AF16,AF18:AF19)</f>
        <v>2672.2102260000001</v>
      </c>
      <c r="AG13" s="37">
        <f>SUM(AG14:AG16,AG18:AG19)</f>
        <v>721.79646700000001</v>
      </c>
      <c r="AH13" s="37">
        <f>AF13+AG13</f>
        <v>3394.0066930000003</v>
      </c>
      <c r="AI13" s="37">
        <f>SUM(AI14:AI16,AI18:AI19)</f>
        <v>2669.5310450000002</v>
      </c>
      <c r="AJ13" s="37">
        <f>SUM(AJ14:AJ16,AJ18:AJ19)</f>
        <v>721.96590500000002</v>
      </c>
      <c r="AK13" s="37">
        <f>AI13+AJ13</f>
        <v>3391.4969500000002</v>
      </c>
      <c r="AL13" s="37">
        <f>SUM(AL14:AL16,AL18:AL19)</f>
        <v>2667.4558609999999</v>
      </c>
      <c r="AM13" s="37">
        <f>SUM(AM14:AM16,AM18:AM19)</f>
        <v>721.484959</v>
      </c>
      <c r="AN13" s="37">
        <f>AL13+AM13</f>
        <v>3388.9408199999998</v>
      </c>
      <c r="AO13" s="1" t="s">
        <v>10</v>
      </c>
    </row>
    <row r="14" spans="1:44" x14ac:dyDescent="0.25">
      <c r="A14" s="20" t="s">
        <v>11</v>
      </c>
      <c r="B14" s="38">
        <v>150.00653399999999</v>
      </c>
      <c r="C14" s="38">
        <v>36.994203999999996</v>
      </c>
      <c r="D14" s="38">
        <f>B14+C14</f>
        <v>187.00073799999998</v>
      </c>
      <c r="E14" s="38">
        <v>149.966534</v>
      </c>
      <c r="F14" s="38">
        <v>36.964203999999995</v>
      </c>
      <c r="G14" s="38">
        <f>E14+F14</f>
        <v>186.93073799999999</v>
      </c>
      <c r="H14" s="38">
        <v>149.92713900000001</v>
      </c>
      <c r="I14" s="38">
        <v>37.192072999999993</v>
      </c>
      <c r="J14" s="38">
        <f>H14+I14</f>
        <v>187.119212</v>
      </c>
      <c r="K14" s="38">
        <v>149.781926</v>
      </c>
      <c r="L14" s="38">
        <v>37.193480000000001</v>
      </c>
      <c r="M14" s="38">
        <f>K14+L14</f>
        <v>186.97540599999999</v>
      </c>
      <c r="N14" s="38">
        <v>149.70412400000001</v>
      </c>
      <c r="O14" s="38">
        <v>37.218989999999998</v>
      </c>
      <c r="P14" s="38">
        <f>N14+O14</f>
        <v>186.923114</v>
      </c>
      <c r="Q14" s="38">
        <v>150.170378</v>
      </c>
      <c r="R14" s="38">
        <v>37.14199</v>
      </c>
      <c r="S14" s="38">
        <f>Q14+R14</f>
        <v>187.31236799999999</v>
      </c>
      <c r="T14" s="38">
        <v>150.14291</v>
      </c>
      <c r="U14" s="38">
        <v>37.125790000000002</v>
      </c>
      <c r="V14" s="38">
        <f>T14+U14</f>
        <v>187.2687</v>
      </c>
      <c r="W14" s="38">
        <v>150.24032800000001</v>
      </c>
      <c r="X14" s="38">
        <v>37.118790000000004</v>
      </c>
      <c r="Y14" s="38">
        <f>W14+X14</f>
        <v>187.35911800000002</v>
      </c>
      <c r="Z14" s="38">
        <v>150.29432800000001</v>
      </c>
      <c r="AA14" s="38">
        <v>37.103790000000004</v>
      </c>
      <c r="AB14" s="38">
        <f>Z14+AA14</f>
        <v>187.39811800000001</v>
      </c>
      <c r="AC14" s="38">
        <v>150.22102799999999</v>
      </c>
      <c r="AD14" s="38">
        <v>37.09704</v>
      </c>
      <c r="AE14" s="38">
        <f>AC14+AD14</f>
        <v>187.31806799999998</v>
      </c>
      <c r="AF14" s="38">
        <v>150.198868</v>
      </c>
      <c r="AG14" s="38">
        <v>37.701226999999996</v>
      </c>
      <c r="AH14" s="38">
        <f>AF14+AG14</f>
        <v>187.90009499999999</v>
      </c>
      <c r="AI14" s="38">
        <v>150.10971799999999</v>
      </c>
      <c r="AJ14" s="38">
        <v>37.724328</v>
      </c>
      <c r="AK14" s="38">
        <f>AI14+AJ14</f>
        <v>187.834046</v>
      </c>
      <c r="AL14" s="38">
        <v>150.038218</v>
      </c>
      <c r="AM14" s="38">
        <v>37.714328000000002</v>
      </c>
      <c r="AN14" s="38">
        <f>AL14+AM14</f>
        <v>187.752546</v>
      </c>
      <c r="AO14" s="2" t="s">
        <v>28</v>
      </c>
    </row>
    <row r="15" spans="1:44" x14ac:dyDescent="0.25">
      <c r="A15" s="47" t="s">
        <v>42</v>
      </c>
      <c r="B15" s="33">
        <v>844.44250499999998</v>
      </c>
      <c r="C15" s="33">
        <v>301.11022700000001</v>
      </c>
      <c r="D15" s="38">
        <f t="shared" ref="D15:D19" si="13">B15+C15</f>
        <v>1145.5527320000001</v>
      </c>
      <c r="E15" s="33">
        <v>844.46530499999994</v>
      </c>
      <c r="F15" s="33">
        <v>301.10022700000002</v>
      </c>
      <c r="G15" s="38">
        <f t="shared" ref="G15:G19" si="14">E15+F15</f>
        <v>1145.5655320000001</v>
      </c>
      <c r="H15" s="33">
        <v>844.46824100000003</v>
      </c>
      <c r="I15" s="33">
        <v>301.10682700000007</v>
      </c>
      <c r="J15" s="38">
        <f t="shared" ref="J15:J19" si="15">H15+I15</f>
        <v>1145.5750680000001</v>
      </c>
      <c r="K15" s="33">
        <v>844.59627699999999</v>
      </c>
      <c r="L15" s="33">
        <v>301.13482700000003</v>
      </c>
      <c r="M15" s="38">
        <f t="shared" ref="M15:M19" si="16">K15+L15</f>
        <v>1145.731104</v>
      </c>
      <c r="N15" s="33">
        <v>844.80887699999994</v>
      </c>
      <c r="O15" s="33">
        <v>301.18482700000004</v>
      </c>
      <c r="P15" s="38">
        <f t="shared" ref="P15:P19" si="17">N15+O15</f>
        <v>1145.993704</v>
      </c>
      <c r="Q15" s="33">
        <v>851.43318099999999</v>
      </c>
      <c r="R15" s="33">
        <v>301.18532700000003</v>
      </c>
      <c r="S15" s="38">
        <f t="shared" ref="S15:S19" si="18">Q15+R15</f>
        <v>1152.618508</v>
      </c>
      <c r="T15" s="33">
        <v>851.97817299999997</v>
      </c>
      <c r="U15" s="33">
        <v>301.28505200000001</v>
      </c>
      <c r="V15" s="38">
        <f t="shared" ref="V15:V19" si="19">T15+U15</f>
        <v>1153.2632249999999</v>
      </c>
      <c r="W15" s="33">
        <v>852.30695400000002</v>
      </c>
      <c r="X15" s="33">
        <v>301.28505200000001</v>
      </c>
      <c r="Y15" s="38">
        <f t="shared" ref="Y15:Y19" si="20">W15+X15</f>
        <v>1153.5920060000001</v>
      </c>
      <c r="Z15" s="33">
        <v>852.39545399999997</v>
      </c>
      <c r="AA15" s="33">
        <v>301.31005200000004</v>
      </c>
      <c r="AB15" s="38">
        <f t="shared" ref="AB15:AB19" si="21">Z15+AA15</f>
        <v>1153.705506</v>
      </c>
      <c r="AC15" s="33">
        <v>852.99534900000003</v>
      </c>
      <c r="AD15" s="33">
        <v>300.18615199999999</v>
      </c>
      <c r="AE15" s="38">
        <f t="shared" ref="AE15:AE19" si="22">AC15+AD15</f>
        <v>1153.181501</v>
      </c>
      <c r="AF15" s="33">
        <v>852.94134099999997</v>
      </c>
      <c r="AG15" s="33">
        <v>302.60365999999999</v>
      </c>
      <c r="AH15" s="38">
        <f t="shared" ref="AH15:AH19" si="23">AF15+AG15</f>
        <v>1155.545001</v>
      </c>
      <c r="AI15" s="33">
        <v>853.91925800000001</v>
      </c>
      <c r="AJ15" s="33">
        <v>302.70166</v>
      </c>
      <c r="AK15" s="38">
        <f t="shared" ref="AK15:AK19" si="24">AI15+AJ15</f>
        <v>1156.6209180000001</v>
      </c>
      <c r="AL15" s="33">
        <v>854.26635799999997</v>
      </c>
      <c r="AM15" s="33">
        <v>302.70578999999998</v>
      </c>
      <c r="AN15" s="38">
        <f t="shared" ref="AN15:AN19" si="25">AL15+AM15</f>
        <v>1156.9721479999998</v>
      </c>
      <c r="AO15" s="15" t="s">
        <v>43</v>
      </c>
    </row>
    <row r="16" spans="1:44" x14ac:dyDescent="0.25">
      <c r="A16" s="16" t="s">
        <v>12</v>
      </c>
      <c r="B16" s="40">
        <v>859.37179100000003</v>
      </c>
      <c r="C16" s="40">
        <v>17.069521000000002</v>
      </c>
      <c r="D16" s="38">
        <f t="shared" si="13"/>
        <v>876.44131200000004</v>
      </c>
      <c r="E16" s="40">
        <v>860.76697799999999</v>
      </c>
      <c r="F16" s="40">
        <v>17.069521000000002</v>
      </c>
      <c r="G16" s="38">
        <f t="shared" si="14"/>
        <v>877.836499</v>
      </c>
      <c r="H16" s="40">
        <v>862.19230600000003</v>
      </c>
      <c r="I16" s="40">
        <v>17.069080999999997</v>
      </c>
      <c r="J16" s="38">
        <f t="shared" si="15"/>
        <v>879.26138700000001</v>
      </c>
      <c r="K16" s="40">
        <v>862.12168899999995</v>
      </c>
      <c r="L16" s="40">
        <v>17.060721000000001</v>
      </c>
      <c r="M16" s="38">
        <f t="shared" si="16"/>
        <v>879.18240999999989</v>
      </c>
      <c r="N16" s="40">
        <v>862.44259199999999</v>
      </c>
      <c r="O16" s="40">
        <v>17.061721000000002</v>
      </c>
      <c r="P16" s="38">
        <f t="shared" si="17"/>
        <v>879.50431300000002</v>
      </c>
      <c r="Q16" s="40">
        <v>863.40650900000003</v>
      </c>
      <c r="R16" s="40">
        <v>17.061721000000002</v>
      </c>
      <c r="S16" s="38">
        <f t="shared" si="18"/>
        <v>880.46823000000006</v>
      </c>
      <c r="T16" s="40">
        <v>862.34536000000003</v>
      </c>
      <c r="U16" s="40">
        <v>17.085601</v>
      </c>
      <c r="V16" s="38">
        <f t="shared" si="19"/>
        <v>879.43096100000002</v>
      </c>
      <c r="W16" s="40">
        <v>859.850098</v>
      </c>
      <c r="X16" s="40">
        <v>17.090600999999999</v>
      </c>
      <c r="Y16" s="38">
        <f t="shared" si="20"/>
        <v>876.940699</v>
      </c>
      <c r="Z16" s="40">
        <v>860.01902399999994</v>
      </c>
      <c r="AA16" s="40">
        <v>17.090700999999999</v>
      </c>
      <c r="AB16" s="38">
        <f t="shared" si="21"/>
        <v>877.10972499999991</v>
      </c>
      <c r="AC16" s="40">
        <v>859.40286700000001</v>
      </c>
      <c r="AD16" s="40">
        <v>17.092901000000001</v>
      </c>
      <c r="AE16" s="38">
        <f t="shared" si="22"/>
        <v>876.495768</v>
      </c>
      <c r="AF16" s="40">
        <v>858.942588</v>
      </c>
      <c r="AG16" s="40">
        <v>17.110901000000002</v>
      </c>
      <c r="AH16" s="38">
        <f t="shared" si="23"/>
        <v>876.05348900000001</v>
      </c>
      <c r="AI16" s="40">
        <v>853.87611700000002</v>
      </c>
      <c r="AJ16" s="40">
        <v>17.110405999999998</v>
      </c>
      <c r="AK16" s="38">
        <f t="shared" si="24"/>
        <v>870.98652300000003</v>
      </c>
      <c r="AL16" s="40">
        <v>850.67206899999996</v>
      </c>
      <c r="AM16" s="40">
        <v>16.88636</v>
      </c>
      <c r="AN16" s="38">
        <f t="shared" si="25"/>
        <v>867.55842899999993</v>
      </c>
      <c r="AO16" s="8" t="s">
        <v>29</v>
      </c>
    </row>
    <row r="17" spans="1:41" x14ac:dyDescent="0.25">
      <c r="A17" s="17" t="s">
        <v>13</v>
      </c>
      <c r="B17" s="41">
        <v>248.92765499999999</v>
      </c>
      <c r="C17" s="41">
        <v>8.5566390000000006</v>
      </c>
      <c r="D17" s="41">
        <f t="shared" si="13"/>
        <v>257.48429399999998</v>
      </c>
      <c r="E17" s="41">
        <v>249.049655</v>
      </c>
      <c r="F17" s="41">
        <v>8.5566390000000006</v>
      </c>
      <c r="G17" s="41">
        <f t="shared" si="14"/>
        <v>257.60629399999999</v>
      </c>
      <c r="H17" s="41">
        <v>249.155655</v>
      </c>
      <c r="I17" s="41">
        <v>8.5566390000000006</v>
      </c>
      <c r="J17" s="41">
        <f t="shared" si="15"/>
        <v>257.71229399999999</v>
      </c>
      <c r="K17" s="41">
        <v>249.155655</v>
      </c>
      <c r="L17" s="41">
        <v>8.5566390000000006</v>
      </c>
      <c r="M17" s="41">
        <f t="shared" si="16"/>
        <v>257.71229399999999</v>
      </c>
      <c r="N17" s="41">
        <v>249.155655</v>
      </c>
      <c r="O17" s="41">
        <v>8.5566390000000006</v>
      </c>
      <c r="P17" s="41">
        <f t="shared" si="17"/>
        <v>257.71229399999999</v>
      </c>
      <c r="Q17" s="41">
        <v>249.41034999999999</v>
      </c>
      <c r="R17" s="41">
        <v>8.5566390000000006</v>
      </c>
      <c r="S17" s="41">
        <f t="shared" si="18"/>
        <v>257.96698900000001</v>
      </c>
      <c r="T17" s="41">
        <v>249.268843</v>
      </c>
      <c r="U17" s="41">
        <v>8.5566390000000006</v>
      </c>
      <c r="V17" s="41">
        <f t="shared" si="19"/>
        <v>257.82548200000002</v>
      </c>
      <c r="W17" s="41">
        <v>249.26984300000001</v>
      </c>
      <c r="X17" s="41">
        <v>8.5566390000000006</v>
      </c>
      <c r="Y17" s="41">
        <f t="shared" si="20"/>
        <v>257.826482</v>
      </c>
      <c r="Z17" s="41">
        <v>249.01984300000001</v>
      </c>
      <c r="AA17" s="41">
        <v>8.5566390000000006</v>
      </c>
      <c r="AB17" s="41">
        <f t="shared" si="21"/>
        <v>257.576482</v>
      </c>
      <c r="AC17" s="41">
        <v>249.077135</v>
      </c>
      <c r="AD17" s="41">
        <v>8.5566390000000006</v>
      </c>
      <c r="AE17" s="41">
        <f t="shared" si="22"/>
        <v>257.63377400000002</v>
      </c>
      <c r="AF17" s="41">
        <v>249.07051100000001</v>
      </c>
      <c r="AG17" s="41">
        <v>8.5566390000000006</v>
      </c>
      <c r="AH17" s="41">
        <f t="shared" si="23"/>
        <v>257.62715000000003</v>
      </c>
      <c r="AI17" s="41">
        <v>248.83478700000001</v>
      </c>
      <c r="AJ17" s="41">
        <v>8.5566390000000006</v>
      </c>
      <c r="AK17" s="41">
        <f t="shared" si="24"/>
        <v>257.39142600000002</v>
      </c>
      <c r="AL17" s="41">
        <v>248.83778699999999</v>
      </c>
      <c r="AM17" s="41">
        <v>8.5566390000000006</v>
      </c>
      <c r="AN17" s="41">
        <f t="shared" si="25"/>
        <v>257.39442600000001</v>
      </c>
      <c r="AO17" s="9" t="s">
        <v>30</v>
      </c>
    </row>
    <row r="18" spans="1:41" x14ac:dyDescent="0.25">
      <c r="A18" s="16" t="s">
        <v>14</v>
      </c>
      <c r="B18" s="33">
        <v>389.60625099999999</v>
      </c>
      <c r="C18" s="33">
        <v>153.27476100000001</v>
      </c>
      <c r="D18" s="33">
        <f t="shared" si="13"/>
        <v>542.88101200000006</v>
      </c>
      <c r="E18" s="33">
        <v>389.73636399999998</v>
      </c>
      <c r="F18" s="33">
        <v>153.279709</v>
      </c>
      <c r="G18" s="33">
        <f t="shared" si="14"/>
        <v>543.01607300000001</v>
      </c>
      <c r="H18" s="33">
        <v>390.09632900000003</v>
      </c>
      <c r="I18" s="33">
        <v>153.31568100000001</v>
      </c>
      <c r="J18" s="33">
        <f t="shared" si="15"/>
        <v>543.41201000000001</v>
      </c>
      <c r="K18" s="33">
        <v>390.279991</v>
      </c>
      <c r="L18" s="33">
        <v>153.36293000000001</v>
      </c>
      <c r="M18" s="33">
        <f t="shared" si="16"/>
        <v>543.642921</v>
      </c>
      <c r="N18" s="33">
        <v>390.486851</v>
      </c>
      <c r="O18" s="33">
        <v>153.39626100000001</v>
      </c>
      <c r="P18" s="33">
        <f t="shared" si="17"/>
        <v>543.88311199999998</v>
      </c>
      <c r="Q18" s="33">
        <v>390.69997999999998</v>
      </c>
      <c r="R18" s="33">
        <v>153.45944699999998</v>
      </c>
      <c r="S18" s="33">
        <f t="shared" si="18"/>
        <v>544.15942699999994</v>
      </c>
      <c r="T18" s="33">
        <v>391.26753600000001</v>
      </c>
      <c r="U18" s="33">
        <v>153.522434</v>
      </c>
      <c r="V18" s="33">
        <f t="shared" si="19"/>
        <v>544.78997000000004</v>
      </c>
      <c r="W18" s="33">
        <v>391.83088900000001</v>
      </c>
      <c r="X18" s="33">
        <v>153.65807199999998</v>
      </c>
      <c r="Y18" s="33">
        <f t="shared" si="20"/>
        <v>545.48896100000002</v>
      </c>
      <c r="Z18" s="33">
        <v>392.31165800000002</v>
      </c>
      <c r="AA18" s="33">
        <v>153.716365</v>
      </c>
      <c r="AB18" s="33">
        <f t="shared" si="21"/>
        <v>546.02802300000008</v>
      </c>
      <c r="AC18" s="33">
        <v>392.87175300000001</v>
      </c>
      <c r="AD18" s="33">
        <v>153.873176</v>
      </c>
      <c r="AE18" s="33">
        <f t="shared" si="22"/>
        <v>546.74492899999996</v>
      </c>
      <c r="AF18" s="33">
        <v>393.55307900000003</v>
      </c>
      <c r="AG18" s="33">
        <v>154.028491</v>
      </c>
      <c r="AH18" s="33">
        <f t="shared" si="23"/>
        <v>547.58157000000006</v>
      </c>
      <c r="AI18" s="33">
        <v>394.18172099999998</v>
      </c>
      <c r="AJ18" s="33">
        <v>154.10693499999999</v>
      </c>
      <c r="AK18" s="33">
        <f t="shared" si="24"/>
        <v>548.28865599999995</v>
      </c>
      <c r="AL18" s="33">
        <v>394.81146000000001</v>
      </c>
      <c r="AM18" s="33">
        <v>154.175083</v>
      </c>
      <c r="AN18" s="33">
        <f t="shared" si="25"/>
        <v>548.98654299999998</v>
      </c>
      <c r="AO18" s="8" t="s">
        <v>31</v>
      </c>
    </row>
    <row r="19" spans="1:41" x14ac:dyDescent="0.25">
      <c r="A19" s="18" t="s">
        <v>15</v>
      </c>
      <c r="B19" s="31">
        <v>409.35554000000002</v>
      </c>
      <c r="C19" s="31">
        <v>209.41334400000002</v>
      </c>
      <c r="D19" s="33">
        <f t="shared" si="13"/>
        <v>618.76888400000007</v>
      </c>
      <c r="E19" s="31">
        <v>409.21027299999997</v>
      </c>
      <c r="F19" s="31">
        <v>209.414085</v>
      </c>
      <c r="G19" s="33">
        <f t="shared" si="14"/>
        <v>618.62435800000003</v>
      </c>
      <c r="H19" s="31">
        <v>409.32985100000002</v>
      </c>
      <c r="I19" s="31">
        <v>209.434786</v>
      </c>
      <c r="J19" s="33">
        <f t="shared" si="15"/>
        <v>618.76463699999999</v>
      </c>
      <c r="K19" s="31">
        <v>409.397672</v>
      </c>
      <c r="L19" s="31">
        <v>209.43979899999999</v>
      </c>
      <c r="M19" s="33">
        <f t="shared" si="16"/>
        <v>618.83747100000005</v>
      </c>
      <c r="N19" s="31">
        <v>409.50444900000002</v>
      </c>
      <c r="O19" s="31">
        <v>209.43660600000001</v>
      </c>
      <c r="P19" s="33">
        <f t="shared" si="17"/>
        <v>618.94105500000001</v>
      </c>
      <c r="Q19" s="31">
        <v>416.507904</v>
      </c>
      <c r="R19" s="31">
        <v>209.49476000000001</v>
      </c>
      <c r="S19" s="33">
        <f t="shared" si="18"/>
        <v>626.00266399999998</v>
      </c>
      <c r="T19" s="31">
        <v>416.61266000000001</v>
      </c>
      <c r="U19" s="31">
        <v>209.49903499999999</v>
      </c>
      <c r="V19" s="33">
        <f t="shared" si="19"/>
        <v>626.11169500000005</v>
      </c>
      <c r="W19" s="31">
        <v>416.60692499999999</v>
      </c>
      <c r="X19" s="31">
        <v>209.50028599999999</v>
      </c>
      <c r="Y19" s="33">
        <f t="shared" si="20"/>
        <v>626.10721100000001</v>
      </c>
      <c r="Z19" s="31">
        <v>416.62827499999997</v>
      </c>
      <c r="AA19" s="31">
        <v>209.50348099999999</v>
      </c>
      <c r="AB19" s="33">
        <f t="shared" si="21"/>
        <v>626.131756</v>
      </c>
      <c r="AC19" s="31">
        <v>416.67684000000003</v>
      </c>
      <c r="AD19" s="31">
        <v>209.47374400000001</v>
      </c>
      <c r="AE19" s="33">
        <f t="shared" si="22"/>
        <v>626.15058399999998</v>
      </c>
      <c r="AF19" s="31">
        <v>416.57434999999998</v>
      </c>
      <c r="AG19" s="31">
        <v>210.35218799999998</v>
      </c>
      <c r="AH19" s="33">
        <f t="shared" si="23"/>
        <v>626.92653799999994</v>
      </c>
      <c r="AI19" s="31">
        <v>417.444231</v>
      </c>
      <c r="AJ19" s="31">
        <v>210.322576</v>
      </c>
      <c r="AK19" s="33">
        <f t="shared" si="24"/>
        <v>627.76680699999997</v>
      </c>
      <c r="AL19" s="31">
        <v>417.667756</v>
      </c>
      <c r="AM19" s="31">
        <v>210.00339799999998</v>
      </c>
      <c r="AN19" s="33">
        <f t="shared" si="25"/>
        <v>627.671154</v>
      </c>
      <c r="AO19" s="3" t="s">
        <v>32</v>
      </c>
    </row>
    <row r="20" spans="1:41" x14ac:dyDescent="0.25">
      <c r="A20" s="21" t="s">
        <v>16</v>
      </c>
      <c r="B20" s="29">
        <f>B6+B9+B13</f>
        <v>4900.0754620000007</v>
      </c>
      <c r="C20" s="29">
        <f>C6+C9+C13</f>
        <v>1139.4472430000001</v>
      </c>
      <c r="D20" s="29">
        <f>B20+C20</f>
        <v>6039.5227050000012</v>
      </c>
      <c r="E20" s="29">
        <f>E6+E9+E13</f>
        <v>4900.0754620000007</v>
      </c>
      <c r="F20" s="29">
        <f>F6+F9+F13</f>
        <v>1139.4472430000001</v>
      </c>
      <c r="G20" s="29">
        <f>E20+F20</f>
        <v>6039.5227050000012</v>
      </c>
      <c r="H20" s="29">
        <f>H6+H9+H13</f>
        <v>4900.0754620000007</v>
      </c>
      <c r="I20" s="29">
        <f>I6+I9+I13</f>
        <v>1139.4472430000001</v>
      </c>
      <c r="J20" s="29">
        <f>H20+I20</f>
        <v>6039.5227050000012</v>
      </c>
      <c r="K20" s="29">
        <f>K6+K9+K13</f>
        <v>4900.0754619999998</v>
      </c>
      <c r="L20" s="29">
        <f>L6+L9+L13</f>
        <v>1139.4472430000001</v>
      </c>
      <c r="M20" s="29">
        <f>K20+L20</f>
        <v>6039.5227049999994</v>
      </c>
      <c r="N20" s="29">
        <f>N6+N9+N13</f>
        <v>4900.0754619999998</v>
      </c>
      <c r="O20" s="29">
        <f>O6+O9+O13</f>
        <v>1139.4472430000001</v>
      </c>
      <c r="P20" s="29">
        <f>N20+O20</f>
        <v>6039.5227049999994</v>
      </c>
      <c r="Q20" s="29">
        <f>Q6+Q9+Q13</f>
        <v>4926.2754619999996</v>
      </c>
      <c r="R20" s="29">
        <f>R6+R9+R13</f>
        <v>1139.4472430000001</v>
      </c>
      <c r="S20" s="29">
        <f>Q20+R20</f>
        <v>6065.7227050000001</v>
      </c>
      <c r="T20" s="29">
        <f>T6+T9+T13</f>
        <v>4926.2754620000005</v>
      </c>
      <c r="U20" s="29">
        <f>U6+U9+U13</f>
        <v>1139.4472430000001</v>
      </c>
      <c r="V20" s="29">
        <f>T20+U20</f>
        <v>6065.7227050000001</v>
      </c>
      <c r="W20" s="29">
        <f>W6+W9+W13</f>
        <v>4926.2754619999996</v>
      </c>
      <c r="X20" s="29">
        <f>X6+X9+X13</f>
        <v>1139.4472430000001</v>
      </c>
      <c r="Y20" s="29">
        <f>W20+X20</f>
        <v>6065.7227050000001</v>
      </c>
      <c r="Z20" s="29">
        <f>Z6+Z9+Z13</f>
        <v>4926.2754619999996</v>
      </c>
      <c r="AA20" s="29">
        <f>AA6+AA9+AA13</f>
        <v>1139.4472430000001</v>
      </c>
      <c r="AB20" s="29">
        <f>Z20+AA20</f>
        <v>6065.7227050000001</v>
      </c>
      <c r="AC20" s="29">
        <f>AC6+AC9+AC13</f>
        <v>4926.2754619999996</v>
      </c>
      <c r="AD20" s="29">
        <f>AD6+AD9+AD13</f>
        <v>1137.900243</v>
      </c>
      <c r="AE20" s="29">
        <f>AC20+AD20</f>
        <v>6064.1757049999997</v>
      </c>
      <c r="AF20" s="29">
        <f>AF6+AF9+AF13</f>
        <v>4925.1754620000002</v>
      </c>
      <c r="AG20" s="29">
        <f>AG6+AG9+AG13</f>
        <v>1147.900243</v>
      </c>
      <c r="AH20" s="29">
        <f>AF20+AG20</f>
        <v>6073.0757050000002</v>
      </c>
      <c r="AI20" s="29">
        <f>AI6+AI9+AI13</f>
        <v>4925.1754620000002</v>
      </c>
      <c r="AJ20" s="29">
        <f>AJ6+AJ9+AJ13</f>
        <v>1147.900243</v>
      </c>
      <c r="AK20" s="29">
        <f>AI20+AJ20</f>
        <v>6073.0757050000002</v>
      </c>
      <c r="AL20" s="29">
        <f>AL6+AL9+AL13</f>
        <v>4925.1754619999992</v>
      </c>
      <c r="AM20" s="29">
        <f>AM6+AM9+AM13</f>
        <v>1144.1915429999999</v>
      </c>
      <c r="AN20" s="29">
        <f>AL20+AM20</f>
        <v>6069.3670049999992</v>
      </c>
      <c r="AO20" s="4" t="s">
        <v>16</v>
      </c>
    </row>
    <row r="21" spans="1:41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74"/>
      <c r="AE21" s="45"/>
      <c r="AF21" s="45"/>
      <c r="AG21" s="74"/>
      <c r="AH21" s="45"/>
      <c r="AI21" s="45"/>
      <c r="AJ21" s="74"/>
      <c r="AK21" s="45"/>
      <c r="AL21" s="45"/>
      <c r="AM21" s="74"/>
      <c r="AN21" s="45"/>
      <c r="AO21" s="11"/>
    </row>
    <row r="22" spans="1:41" ht="18.75" x14ac:dyDescent="0.25">
      <c r="A22" s="46" t="s">
        <v>17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10" t="s">
        <v>33</v>
      </c>
    </row>
    <row r="23" spans="1:41" x14ac:dyDescent="0.25">
      <c r="A23" s="83" t="s">
        <v>2</v>
      </c>
      <c r="B23" s="80">
        <f>B4</f>
        <v>45659</v>
      </c>
      <c r="C23" s="80"/>
      <c r="D23" s="80"/>
      <c r="E23" s="80">
        <f>E4</f>
        <v>45660</v>
      </c>
      <c r="F23" s="80"/>
      <c r="G23" s="80"/>
      <c r="H23" s="80">
        <f>H4</f>
        <v>45663</v>
      </c>
      <c r="I23" s="80"/>
      <c r="J23" s="80"/>
      <c r="K23" s="80">
        <f>K4</f>
        <v>45664</v>
      </c>
      <c r="L23" s="80"/>
      <c r="M23" s="80"/>
      <c r="N23" s="80">
        <f>N4</f>
        <v>45665</v>
      </c>
      <c r="O23" s="80"/>
      <c r="P23" s="80"/>
      <c r="Q23" s="80">
        <f>Q4</f>
        <v>45666</v>
      </c>
      <c r="R23" s="80"/>
      <c r="S23" s="80"/>
      <c r="T23" s="80">
        <f>T4</f>
        <v>45667</v>
      </c>
      <c r="U23" s="80"/>
      <c r="V23" s="80"/>
      <c r="W23" s="80">
        <f>W4</f>
        <v>45670</v>
      </c>
      <c r="X23" s="80"/>
      <c r="Y23" s="80"/>
      <c r="Z23" s="80">
        <f>Z4</f>
        <v>45671</v>
      </c>
      <c r="AA23" s="80"/>
      <c r="AB23" s="80"/>
      <c r="AC23" s="80">
        <f>AC4</f>
        <v>45672</v>
      </c>
      <c r="AD23" s="80"/>
      <c r="AE23" s="80"/>
      <c r="AF23" s="80">
        <f>AF4</f>
        <v>45673</v>
      </c>
      <c r="AG23" s="80"/>
      <c r="AH23" s="80"/>
      <c r="AI23" s="80">
        <f>AI4</f>
        <v>45674</v>
      </c>
      <c r="AJ23" s="80"/>
      <c r="AK23" s="80"/>
      <c r="AL23" s="80">
        <f>AL4</f>
        <v>45677</v>
      </c>
      <c r="AM23" s="80"/>
      <c r="AN23" s="80"/>
      <c r="AO23" s="81" t="s">
        <v>20</v>
      </c>
    </row>
    <row r="24" spans="1:41" x14ac:dyDescent="0.25">
      <c r="A24" s="84"/>
      <c r="B24" s="55" t="s">
        <v>21</v>
      </c>
      <c r="C24" s="55" t="s">
        <v>22</v>
      </c>
      <c r="D24" s="55" t="s">
        <v>16</v>
      </c>
      <c r="E24" s="57" t="s">
        <v>21</v>
      </c>
      <c r="F24" s="57" t="s">
        <v>22</v>
      </c>
      <c r="G24" s="57" t="s">
        <v>16</v>
      </c>
      <c r="H24" s="59" t="s">
        <v>21</v>
      </c>
      <c r="I24" s="59" t="s">
        <v>22</v>
      </c>
      <c r="J24" s="59" t="s">
        <v>16</v>
      </c>
      <c r="K24" s="61" t="s">
        <v>21</v>
      </c>
      <c r="L24" s="61" t="s">
        <v>22</v>
      </c>
      <c r="M24" s="61" t="s">
        <v>16</v>
      </c>
      <c r="N24" s="63" t="s">
        <v>21</v>
      </c>
      <c r="O24" s="63" t="s">
        <v>22</v>
      </c>
      <c r="P24" s="63" t="s">
        <v>16</v>
      </c>
      <c r="Q24" s="65" t="s">
        <v>21</v>
      </c>
      <c r="R24" s="65" t="s">
        <v>22</v>
      </c>
      <c r="S24" s="65" t="s">
        <v>16</v>
      </c>
      <c r="T24" s="67" t="s">
        <v>21</v>
      </c>
      <c r="U24" s="67" t="s">
        <v>22</v>
      </c>
      <c r="V24" s="67" t="s">
        <v>16</v>
      </c>
      <c r="W24" s="69" t="s">
        <v>21</v>
      </c>
      <c r="X24" s="69" t="s">
        <v>22</v>
      </c>
      <c r="Y24" s="69" t="s">
        <v>16</v>
      </c>
      <c r="Z24" s="71" t="s">
        <v>21</v>
      </c>
      <c r="AA24" s="71" t="s">
        <v>22</v>
      </c>
      <c r="AB24" s="71" t="s">
        <v>16</v>
      </c>
      <c r="AC24" s="73" t="s">
        <v>21</v>
      </c>
      <c r="AD24" s="73" t="s">
        <v>22</v>
      </c>
      <c r="AE24" s="73" t="s">
        <v>16</v>
      </c>
      <c r="AF24" s="76" t="s">
        <v>21</v>
      </c>
      <c r="AG24" s="76" t="s">
        <v>22</v>
      </c>
      <c r="AH24" s="76" t="s">
        <v>16</v>
      </c>
      <c r="AI24" s="78" t="s">
        <v>21</v>
      </c>
      <c r="AJ24" s="78" t="s">
        <v>22</v>
      </c>
      <c r="AK24" s="78" t="s">
        <v>16</v>
      </c>
      <c r="AL24" s="53" t="s">
        <v>21</v>
      </c>
      <c r="AM24" s="53" t="s">
        <v>22</v>
      </c>
      <c r="AN24" s="53" t="s">
        <v>16</v>
      </c>
      <c r="AO24" s="81"/>
    </row>
    <row r="25" spans="1:41" x14ac:dyDescent="0.25">
      <c r="A25" s="25" t="s">
        <v>3</v>
      </c>
      <c r="B25" s="42">
        <f t="shared" ref="B25:AK25" si="26">(B6/B20)*100</f>
        <v>16.450727121475499</v>
      </c>
      <c r="C25" s="42">
        <f t="shared" si="26"/>
        <v>22.15116799400602</v>
      </c>
      <c r="D25" s="42">
        <f t="shared" si="26"/>
        <v>17.526201451708921</v>
      </c>
      <c r="E25" s="42">
        <f t="shared" si="26"/>
        <v>17.06208846136337</v>
      </c>
      <c r="F25" s="42">
        <f t="shared" si="26"/>
        <v>22.360419542478109</v>
      </c>
      <c r="G25" s="42">
        <f t="shared" si="26"/>
        <v>18.061698701735402</v>
      </c>
      <c r="H25" s="42">
        <f t="shared" si="26"/>
        <v>17.637265072796541</v>
      </c>
      <c r="I25" s="42">
        <f t="shared" si="26"/>
        <v>22.388705011768586</v>
      </c>
      <c r="J25" s="42">
        <f t="shared" si="26"/>
        <v>18.533696033186775</v>
      </c>
      <c r="K25" s="42">
        <f t="shared" si="26"/>
        <v>18.03789790288744</v>
      </c>
      <c r="L25" s="42">
        <f t="shared" si="26"/>
        <v>22.443704574394232</v>
      </c>
      <c r="M25" s="42">
        <f t="shared" si="26"/>
        <v>18.869119923277118</v>
      </c>
      <c r="N25" s="42">
        <f t="shared" si="26"/>
        <v>18.225459544973841</v>
      </c>
      <c r="O25" s="42">
        <f t="shared" si="26"/>
        <v>22.434344948430404</v>
      </c>
      <c r="P25" s="42">
        <f t="shared" si="26"/>
        <v>19.019529391768391</v>
      </c>
      <c r="Q25" s="42">
        <f t="shared" si="26"/>
        <v>18.227588345931601</v>
      </c>
      <c r="R25" s="42">
        <f t="shared" si="26"/>
        <v>22.430409706998606</v>
      </c>
      <c r="S25" s="42">
        <f t="shared" si="26"/>
        <v>19.01708919283675</v>
      </c>
      <c r="T25" s="42">
        <f t="shared" si="26"/>
        <v>18.149949833235695</v>
      </c>
      <c r="U25" s="42">
        <f t="shared" si="26"/>
        <v>22.41508060764161</v>
      </c>
      <c r="V25" s="42">
        <f t="shared" si="26"/>
        <v>18.951155516101029</v>
      </c>
      <c r="W25" s="42">
        <f t="shared" si="26"/>
        <v>17.816380281009955</v>
      </c>
      <c r="X25" s="42">
        <f t="shared" si="26"/>
        <v>22.324256832661447</v>
      </c>
      <c r="Y25" s="42">
        <f t="shared" si="26"/>
        <v>18.663185807469254</v>
      </c>
      <c r="Z25" s="42">
        <f t="shared" si="26"/>
        <v>17.959580860320148</v>
      </c>
      <c r="AA25" s="42">
        <f t="shared" si="26"/>
        <v>22.230212285484463</v>
      </c>
      <c r="AB25" s="42">
        <f t="shared" si="26"/>
        <v>18.761819841548458</v>
      </c>
      <c r="AC25" s="42">
        <f t="shared" si="26"/>
        <v>17.712982835225791</v>
      </c>
      <c r="AD25" s="42">
        <f t="shared" si="26"/>
        <v>22.212484666812749</v>
      </c>
      <c r="AE25" s="42">
        <f t="shared" si="26"/>
        <v>18.557282947328453</v>
      </c>
      <c r="AF25" s="42">
        <f t="shared" si="26"/>
        <v>17.154050013416558</v>
      </c>
      <c r="AG25" s="42">
        <f t="shared" si="26"/>
        <v>22.318356021116372</v>
      </c>
      <c r="AH25" s="42">
        <f t="shared" si="26"/>
        <v>18.130179475508452</v>
      </c>
      <c r="AI25" s="42">
        <f t="shared" si="26"/>
        <v>17.329154049131414</v>
      </c>
      <c r="AJ25" s="42">
        <f t="shared" si="26"/>
        <v>22.303595330800885</v>
      </c>
      <c r="AK25" s="42">
        <f t="shared" si="26"/>
        <v>18.26939629760469</v>
      </c>
      <c r="AL25" s="42">
        <f t="shared" ref="AL25:AN25" si="27">(AL6/AL20)*100</f>
        <v>17.472401412691031</v>
      </c>
      <c r="AM25" s="42">
        <f t="shared" si="27"/>
        <v>22.657115811246655</v>
      </c>
      <c r="AN25" s="42">
        <f t="shared" si="27"/>
        <v>18.449819051599764</v>
      </c>
      <c r="AO25" s="27" t="s">
        <v>3</v>
      </c>
    </row>
    <row r="26" spans="1:41" x14ac:dyDescent="0.25">
      <c r="A26" s="20" t="s">
        <v>4</v>
      </c>
      <c r="B26" s="34">
        <f t="shared" ref="B26:AK26" si="28">(B7/B20)*100</f>
        <v>16.450727121475499</v>
      </c>
      <c r="C26" s="34">
        <f t="shared" si="28"/>
        <v>15.205279934140838</v>
      </c>
      <c r="D26" s="34">
        <f t="shared" si="28"/>
        <v>16.215754685204047</v>
      </c>
      <c r="E26" s="34">
        <f t="shared" si="28"/>
        <v>17.06208846136337</v>
      </c>
      <c r="F26" s="34">
        <f t="shared" si="28"/>
        <v>15.419174084569704</v>
      </c>
      <c r="G26" s="34">
        <f t="shared" si="28"/>
        <v>16.752127832260545</v>
      </c>
      <c r="H26" s="34">
        <f t="shared" si="28"/>
        <v>17.637265072796541</v>
      </c>
      <c r="I26" s="34">
        <f t="shared" si="28"/>
        <v>15.458136748504117</v>
      </c>
      <c r="J26" s="34">
        <f t="shared" si="28"/>
        <v>17.226139577862547</v>
      </c>
      <c r="K26" s="34">
        <f t="shared" si="28"/>
        <v>18.03789790288744</v>
      </c>
      <c r="L26" s="34">
        <f t="shared" si="28"/>
        <v>15.507065385035995</v>
      </c>
      <c r="M26" s="34">
        <f t="shared" si="28"/>
        <v>17.560418095985948</v>
      </c>
      <c r="N26" s="34">
        <f t="shared" si="28"/>
        <v>18.225459544973841</v>
      </c>
      <c r="O26" s="34">
        <f t="shared" si="28"/>
        <v>15.489275355594504</v>
      </c>
      <c r="P26" s="34">
        <f t="shared" si="28"/>
        <v>17.709237041439355</v>
      </c>
      <c r="Q26" s="34">
        <f t="shared" si="28"/>
        <v>18.227588345931601</v>
      </c>
      <c r="R26" s="34">
        <f t="shared" si="28"/>
        <v>15.479367920152139</v>
      </c>
      <c r="S26" s="34">
        <f t="shared" si="28"/>
        <v>17.711334580369677</v>
      </c>
      <c r="T26" s="34">
        <f t="shared" si="28"/>
        <v>18.149949833235695</v>
      </c>
      <c r="U26" s="34">
        <f t="shared" si="28"/>
        <v>15.453619119424205</v>
      </c>
      <c r="V26" s="34">
        <f t="shared" si="28"/>
        <v>17.643443560613605</v>
      </c>
      <c r="W26" s="34">
        <f t="shared" si="28"/>
        <v>17.816380281009955</v>
      </c>
      <c r="X26" s="34">
        <f t="shared" si="28"/>
        <v>15.360768045668966</v>
      </c>
      <c r="Y26" s="34">
        <f t="shared" si="28"/>
        <v>17.355093023494881</v>
      </c>
      <c r="Z26" s="34">
        <f t="shared" si="28"/>
        <v>17.959580860320148</v>
      </c>
      <c r="AA26" s="34">
        <f t="shared" si="28"/>
        <v>15.279492847919418</v>
      </c>
      <c r="AB26" s="34">
        <f t="shared" si="28"/>
        <v>17.45612578245942</v>
      </c>
      <c r="AC26" s="34">
        <f t="shared" si="28"/>
        <v>17.712982835225791</v>
      </c>
      <c r="AD26" s="34">
        <f t="shared" si="28"/>
        <v>15.240284644178603</v>
      </c>
      <c r="AE26" s="34">
        <f t="shared" si="28"/>
        <v>17.248998279148644</v>
      </c>
      <c r="AF26" s="34">
        <f t="shared" si="28"/>
        <v>17.154050013416558</v>
      </c>
      <c r="AG26" s="34">
        <f t="shared" si="28"/>
        <v>15.335719029027159</v>
      </c>
      <c r="AH26" s="34">
        <f t="shared" si="28"/>
        <v>16.810358829538089</v>
      </c>
      <c r="AI26" s="34">
        <f t="shared" si="28"/>
        <v>17.329154049131414</v>
      </c>
      <c r="AJ26" s="34">
        <f t="shared" si="28"/>
        <v>15.324273086681451</v>
      </c>
      <c r="AK26" s="34">
        <f t="shared" si="28"/>
        <v>16.950202187542132</v>
      </c>
      <c r="AL26" s="34">
        <f t="shared" ref="AL26:AN26" si="29">(AL7/AL20)*100</f>
        <v>17.472401412691031</v>
      </c>
      <c r="AM26" s="34">
        <f t="shared" si="29"/>
        <v>15.659924957162531</v>
      </c>
      <c r="AN26" s="34">
        <f t="shared" si="29"/>
        <v>17.130715001143685</v>
      </c>
      <c r="AO26" s="2" t="s">
        <v>23</v>
      </c>
    </row>
    <row r="27" spans="1:41" x14ac:dyDescent="0.25">
      <c r="A27" s="18" t="s">
        <v>5</v>
      </c>
      <c r="B27" s="43">
        <f t="shared" ref="B27:AK27" si="30">(B8/B20)*100</f>
        <v>0</v>
      </c>
      <c r="C27" s="43">
        <f t="shared" si="30"/>
        <v>6.9458880598651813</v>
      </c>
      <c r="D27" s="43">
        <f t="shared" si="30"/>
        <v>1.3104467665048702</v>
      </c>
      <c r="E27" s="43">
        <f t="shared" si="30"/>
        <v>0</v>
      </c>
      <c r="F27" s="43">
        <f t="shared" si="30"/>
        <v>6.9412454579084004</v>
      </c>
      <c r="G27" s="43">
        <f t="shared" si="30"/>
        <v>1.3095708694748585</v>
      </c>
      <c r="H27" s="43">
        <f t="shared" si="30"/>
        <v>0</v>
      </c>
      <c r="I27" s="43">
        <f t="shared" si="30"/>
        <v>6.9305682632644707</v>
      </c>
      <c r="J27" s="43">
        <f t="shared" si="30"/>
        <v>1.3075564553242289</v>
      </c>
      <c r="K27" s="43">
        <f t="shared" si="30"/>
        <v>0</v>
      </c>
      <c r="L27" s="43">
        <f t="shared" si="30"/>
        <v>6.9366391893582389</v>
      </c>
      <c r="M27" s="43">
        <f t="shared" si="30"/>
        <v>1.3087018272911686</v>
      </c>
      <c r="N27" s="43">
        <f t="shared" si="30"/>
        <v>0</v>
      </c>
      <c r="O27" s="43">
        <f t="shared" si="30"/>
        <v>6.9450695928359005</v>
      </c>
      <c r="P27" s="43">
        <f t="shared" si="30"/>
        <v>1.3102923503290316</v>
      </c>
      <c r="Q27" s="43">
        <f t="shared" si="30"/>
        <v>0</v>
      </c>
      <c r="R27" s="43">
        <f t="shared" si="30"/>
        <v>6.9510417868464653</v>
      </c>
      <c r="S27" s="43">
        <f t="shared" si="30"/>
        <v>1.3057546124670727</v>
      </c>
      <c r="T27" s="43">
        <f t="shared" si="30"/>
        <v>0</v>
      </c>
      <c r="U27" s="43">
        <f t="shared" si="30"/>
        <v>6.9614614882174051</v>
      </c>
      <c r="V27" s="43">
        <f t="shared" si="30"/>
        <v>1.3077119554874213</v>
      </c>
      <c r="W27" s="43">
        <f t="shared" si="30"/>
        <v>0</v>
      </c>
      <c r="X27" s="43">
        <f t="shared" si="30"/>
        <v>6.9634887869924835</v>
      </c>
      <c r="Y27" s="43">
        <f t="shared" si="30"/>
        <v>1.3080927839743706</v>
      </c>
      <c r="Z27" s="43">
        <f t="shared" si="30"/>
        <v>0</v>
      </c>
      <c r="AA27" s="43">
        <f t="shared" si="30"/>
        <v>6.9507194375650432</v>
      </c>
      <c r="AB27" s="43">
        <f t="shared" si="30"/>
        <v>1.3056940590890398</v>
      </c>
      <c r="AC27" s="43">
        <f t="shared" si="30"/>
        <v>0</v>
      </c>
      <c r="AD27" s="43">
        <f t="shared" si="30"/>
        <v>6.9722000226341452</v>
      </c>
      <c r="AE27" s="43">
        <f t="shared" si="30"/>
        <v>1.3082846681798117</v>
      </c>
      <c r="AF27" s="43">
        <f t="shared" si="30"/>
        <v>0</v>
      </c>
      <c r="AG27" s="43">
        <f t="shared" si="30"/>
        <v>6.9826369920892155</v>
      </c>
      <c r="AH27" s="43">
        <f t="shared" si="30"/>
        <v>1.3198206459703601</v>
      </c>
      <c r="AI27" s="43">
        <f t="shared" si="30"/>
        <v>0</v>
      </c>
      <c r="AJ27" s="43">
        <f t="shared" si="30"/>
        <v>6.979322244119432</v>
      </c>
      <c r="AK27" s="43">
        <f t="shared" si="30"/>
        <v>1.3191941100625553</v>
      </c>
      <c r="AL27" s="43">
        <f t="shared" ref="AL27:AN27" si="31">(AL8/AL20)*100</f>
        <v>0</v>
      </c>
      <c r="AM27" s="43">
        <f t="shared" si="31"/>
        <v>6.9971908540841232</v>
      </c>
      <c r="AN27" s="43">
        <f t="shared" si="31"/>
        <v>1.3191040504560823</v>
      </c>
      <c r="AO27" s="3" t="s">
        <v>24</v>
      </c>
    </row>
    <row r="28" spans="1:41" x14ac:dyDescent="0.25">
      <c r="A28" s="26" t="s">
        <v>6</v>
      </c>
      <c r="B28" s="42">
        <f t="shared" ref="B28:AK28" si="32">(B9/B20)*100</f>
        <v>29.411685782728046</v>
      </c>
      <c r="C28" s="42">
        <f t="shared" si="32"/>
        <v>14.847928593390785</v>
      </c>
      <c r="D28" s="42">
        <f t="shared" si="32"/>
        <v>26.66401286424172</v>
      </c>
      <c r="E28" s="42">
        <f t="shared" si="32"/>
        <v>28.772511952796531</v>
      </c>
      <c r="F28" s="42">
        <f t="shared" si="32"/>
        <v>14.641688241813581</v>
      </c>
      <c r="G28" s="42">
        <f t="shared" si="32"/>
        <v>26.106518478598879</v>
      </c>
      <c r="H28" s="42">
        <f t="shared" si="32"/>
        <v>28.159205071442223</v>
      </c>
      <c r="I28" s="42">
        <f t="shared" si="32"/>
        <v>14.587890226700031</v>
      </c>
      <c r="J28" s="42">
        <f t="shared" si="32"/>
        <v>25.59877140158876</v>
      </c>
      <c r="K28" s="42">
        <f t="shared" si="32"/>
        <v>27.75523170096028</v>
      </c>
      <c r="L28" s="42">
        <f t="shared" si="32"/>
        <v>14.526456930485546</v>
      </c>
      <c r="M28" s="42">
        <f t="shared" si="32"/>
        <v>25.259423393458373</v>
      </c>
      <c r="N28" s="42">
        <f t="shared" si="32"/>
        <v>27.551969525158306</v>
      </c>
      <c r="O28" s="42">
        <f t="shared" si="32"/>
        <v>14.526456930485546</v>
      </c>
      <c r="P28" s="42">
        <f t="shared" si="32"/>
        <v>25.0945096993389</v>
      </c>
      <c r="Q28" s="42">
        <f t="shared" si="32"/>
        <v>27.528227125355176</v>
      </c>
      <c r="R28" s="42">
        <f t="shared" si="32"/>
        <v>14.526456930485546</v>
      </c>
      <c r="S28" s="42">
        <f t="shared" si="32"/>
        <v>25.085841951622811</v>
      </c>
      <c r="T28" s="42">
        <f t="shared" si="32"/>
        <v>27.603253380555682</v>
      </c>
      <c r="U28" s="42">
        <f t="shared" si="32"/>
        <v>14.526456930485546</v>
      </c>
      <c r="V28" s="42">
        <f t="shared" si="32"/>
        <v>25.146774509534719</v>
      </c>
      <c r="W28" s="42">
        <f t="shared" si="32"/>
        <v>27.967504225609218</v>
      </c>
      <c r="X28" s="42">
        <f t="shared" si="32"/>
        <v>14.605442597047031</v>
      </c>
      <c r="Y28" s="42">
        <f t="shared" si="32"/>
        <v>25.457438232828022</v>
      </c>
      <c r="Z28" s="42">
        <f t="shared" si="32"/>
        <v>27.807789242947539</v>
      </c>
      <c r="AA28" s="42">
        <f t="shared" si="32"/>
        <v>14.693204448782012</v>
      </c>
      <c r="AB28" s="42">
        <f t="shared" si="32"/>
        <v>25.344211823807733</v>
      </c>
      <c r="AC28" s="42">
        <f t="shared" si="32"/>
        <v>28.043849936055405</v>
      </c>
      <c r="AD28" s="42">
        <f t="shared" si="32"/>
        <v>14.713180178132715</v>
      </c>
      <c r="AE28" s="42">
        <f t="shared" si="32"/>
        <v>25.542442804268976</v>
      </c>
      <c r="AF28" s="42">
        <f t="shared" si="32"/>
        <v>28.589807304615373</v>
      </c>
      <c r="AG28" s="42">
        <f t="shared" si="32"/>
        <v>14.801923253883309</v>
      </c>
      <c r="AH28" s="42">
        <f t="shared" si="32"/>
        <v>25.983695307812731</v>
      </c>
      <c r="AI28" s="42">
        <f t="shared" si="32"/>
        <v>28.469100945098468</v>
      </c>
      <c r="AJ28" s="42">
        <f t="shared" si="32"/>
        <v>14.801923253883309</v>
      </c>
      <c r="AK28" s="42">
        <f t="shared" si="32"/>
        <v>25.885804217881063</v>
      </c>
      <c r="AL28" s="42">
        <f t="shared" ref="AL28:AN28" si="33">(AL9/AL20)*100</f>
        <v>28.367987796167583</v>
      </c>
      <c r="AM28" s="42">
        <f t="shared" si="33"/>
        <v>14.28657483094157</v>
      </c>
      <c r="AN28" s="42">
        <f t="shared" si="33"/>
        <v>25.713372641897113</v>
      </c>
      <c r="AO28" s="28" t="s">
        <v>25</v>
      </c>
    </row>
    <row r="29" spans="1:41" ht="45" x14ac:dyDescent="0.25">
      <c r="A29" s="22" t="s">
        <v>7</v>
      </c>
      <c r="B29" s="34">
        <f t="shared" ref="B29:AK29" si="34">(B10/B20)*100</f>
        <v>29.411685782728046</v>
      </c>
      <c r="C29" s="34">
        <f t="shared" si="34"/>
        <v>14.847928593390785</v>
      </c>
      <c r="D29" s="34">
        <f t="shared" si="34"/>
        <v>26.66401286424172</v>
      </c>
      <c r="E29" s="34">
        <f t="shared" si="34"/>
        <v>28.772511952796531</v>
      </c>
      <c r="F29" s="34">
        <f t="shared" si="34"/>
        <v>14.641688241813581</v>
      </c>
      <c r="G29" s="34">
        <f t="shared" si="34"/>
        <v>26.106518478598879</v>
      </c>
      <c r="H29" s="34">
        <f t="shared" si="34"/>
        <v>28.159205071442223</v>
      </c>
      <c r="I29" s="34">
        <f t="shared" si="34"/>
        <v>14.587890226700031</v>
      </c>
      <c r="J29" s="34">
        <f t="shared" si="34"/>
        <v>25.59877140158876</v>
      </c>
      <c r="K29" s="34">
        <f t="shared" si="34"/>
        <v>27.75523170096028</v>
      </c>
      <c r="L29" s="34">
        <f t="shared" si="34"/>
        <v>14.526456930485546</v>
      </c>
      <c r="M29" s="34">
        <f t="shared" si="34"/>
        <v>25.259423393458373</v>
      </c>
      <c r="N29" s="34">
        <f t="shared" si="34"/>
        <v>27.551969525158306</v>
      </c>
      <c r="O29" s="34">
        <f t="shared" si="34"/>
        <v>14.526456930485546</v>
      </c>
      <c r="P29" s="34">
        <f t="shared" si="34"/>
        <v>25.0945096993389</v>
      </c>
      <c r="Q29" s="34">
        <f t="shared" si="34"/>
        <v>27.528227125355176</v>
      </c>
      <c r="R29" s="34">
        <f t="shared" si="34"/>
        <v>14.526456930485546</v>
      </c>
      <c r="S29" s="34">
        <f t="shared" si="34"/>
        <v>25.085841951622811</v>
      </c>
      <c r="T29" s="34">
        <f t="shared" si="34"/>
        <v>27.603253380555682</v>
      </c>
      <c r="U29" s="34">
        <f t="shared" si="34"/>
        <v>14.526456930485546</v>
      </c>
      <c r="V29" s="34">
        <f t="shared" si="34"/>
        <v>25.146774509534719</v>
      </c>
      <c r="W29" s="34">
        <f t="shared" si="34"/>
        <v>27.967504225609218</v>
      </c>
      <c r="X29" s="34">
        <f t="shared" si="34"/>
        <v>14.605442597047031</v>
      </c>
      <c r="Y29" s="34">
        <f t="shared" si="34"/>
        <v>25.457438232828022</v>
      </c>
      <c r="Z29" s="34">
        <f t="shared" si="34"/>
        <v>27.807789242947539</v>
      </c>
      <c r="AA29" s="34">
        <f t="shared" si="34"/>
        <v>14.693204448782012</v>
      </c>
      <c r="AB29" s="34">
        <f t="shared" si="34"/>
        <v>25.344211823807733</v>
      </c>
      <c r="AC29" s="34">
        <f t="shared" si="34"/>
        <v>28.043849936055405</v>
      </c>
      <c r="AD29" s="34">
        <f t="shared" si="34"/>
        <v>14.713180178132715</v>
      </c>
      <c r="AE29" s="34">
        <f t="shared" si="34"/>
        <v>25.542442804268976</v>
      </c>
      <c r="AF29" s="34">
        <f t="shared" si="34"/>
        <v>28.589807304615373</v>
      </c>
      <c r="AG29" s="34">
        <f t="shared" si="34"/>
        <v>14.801923253883309</v>
      </c>
      <c r="AH29" s="34">
        <f t="shared" si="34"/>
        <v>25.983695307812731</v>
      </c>
      <c r="AI29" s="34">
        <f t="shared" si="34"/>
        <v>28.469100945098468</v>
      </c>
      <c r="AJ29" s="34">
        <f t="shared" si="34"/>
        <v>14.801923253883309</v>
      </c>
      <c r="AK29" s="34">
        <f t="shared" si="34"/>
        <v>25.885804217881063</v>
      </c>
      <c r="AL29" s="34">
        <f t="shared" ref="AL29:AN29" si="35">(AL10/AL20)*100</f>
        <v>28.367987796167583</v>
      </c>
      <c r="AM29" s="34">
        <f t="shared" si="35"/>
        <v>14.28657483094157</v>
      </c>
      <c r="AN29" s="34">
        <f t="shared" si="35"/>
        <v>25.713372641897113</v>
      </c>
      <c r="AO29" s="5" t="s">
        <v>26</v>
      </c>
    </row>
    <row r="30" spans="1:41" x14ac:dyDescent="0.25">
      <c r="A30" s="23" t="s">
        <v>8</v>
      </c>
      <c r="B30" s="35">
        <f t="shared" ref="B30:AK30" si="36">(B11/B20)*100</f>
        <v>27.140063623779348</v>
      </c>
      <c r="C30" s="35">
        <f t="shared" si="36"/>
        <v>13.775917574447979</v>
      </c>
      <c r="D30" s="35">
        <f t="shared" si="36"/>
        <v>24.618715478444411</v>
      </c>
      <c r="E30" s="35">
        <f t="shared" si="36"/>
        <v>27.140063623779348</v>
      </c>
      <c r="F30" s="35">
        <f t="shared" si="36"/>
        <v>13.775917574447979</v>
      </c>
      <c r="G30" s="35">
        <f t="shared" si="36"/>
        <v>24.618715478444411</v>
      </c>
      <c r="H30" s="35">
        <f t="shared" si="36"/>
        <v>27.140063623779348</v>
      </c>
      <c r="I30" s="35">
        <f t="shared" si="36"/>
        <v>13.775917574447979</v>
      </c>
      <c r="J30" s="35">
        <f t="shared" si="36"/>
        <v>24.618715478444411</v>
      </c>
      <c r="K30" s="35">
        <f t="shared" si="36"/>
        <v>27.146185978472186</v>
      </c>
      <c r="L30" s="35">
        <f t="shared" si="36"/>
        <v>13.775917574447979</v>
      </c>
      <c r="M30" s="35">
        <f t="shared" si="36"/>
        <v>24.62368275838778</v>
      </c>
      <c r="N30" s="35">
        <f t="shared" si="36"/>
        <v>27.146185978472186</v>
      </c>
      <c r="O30" s="35">
        <f t="shared" si="36"/>
        <v>13.775917574447979</v>
      </c>
      <c r="P30" s="35">
        <f t="shared" si="36"/>
        <v>24.62368275838778</v>
      </c>
      <c r="Q30" s="35">
        <f t="shared" si="36"/>
        <v>27.051950470081128</v>
      </c>
      <c r="R30" s="35">
        <f t="shared" si="36"/>
        <v>13.775917574447979</v>
      </c>
      <c r="S30" s="35">
        <f t="shared" si="36"/>
        <v>24.558044992266094</v>
      </c>
      <c r="T30" s="35">
        <f t="shared" si="36"/>
        <v>27.056010332375518</v>
      </c>
      <c r="U30" s="35">
        <f t="shared" si="36"/>
        <v>13.775917574447979</v>
      </c>
      <c r="V30" s="35">
        <f t="shared" si="36"/>
        <v>24.561342208603318</v>
      </c>
      <c r="W30" s="35">
        <f t="shared" si="36"/>
        <v>27.056010332375525</v>
      </c>
      <c r="X30" s="35">
        <f t="shared" si="36"/>
        <v>13.775917574447979</v>
      </c>
      <c r="Y30" s="35">
        <f t="shared" si="36"/>
        <v>24.561342208603318</v>
      </c>
      <c r="Z30" s="35">
        <f t="shared" si="36"/>
        <v>27.056010332375525</v>
      </c>
      <c r="AA30" s="35">
        <f t="shared" si="36"/>
        <v>13.775917574447979</v>
      </c>
      <c r="AB30" s="35">
        <f t="shared" si="36"/>
        <v>24.561342208603318</v>
      </c>
      <c r="AC30" s="35">
        <f t="shared" si="36"/>
        <v>27.078339574994725</v>
      </c>
      <c r="AD30" s="35">
        <f t="shared" si="36"/>
        <v>13.794646232446581</v>
      </c>
      <c r="AE30" s="35">
        <f t="shared" si="36"/>
        <v>24.585747239657202</v>
      </c>
      <c r="AF30" s="35">
        <f t="shared" si="36"/>
        <v>27.076994196232356</v>
      </c>
      <c r="AG30" s="35">
        <f t="shared" si="36"/>
        <v>13.891391170303985</v>
      </c>
      <c r="AH30" s="35">
        <f t="shared" si="36"/>
        <v>24.584722132983853</v>
      </c>
      <c r="AI30" s="35">
        <f t="shared" si="36"/>
        <v>27.076994196232356</v>
      </c>
      <c r="AJ30" s="35">
        <f t="shared" si="36"/>
        <v>13.891391170303985</v>
      </c>
      <c r="AK30" s="35">
        <f t="shared" si="36"/>
        <v>24.584722132983853</v>
      </c>
      <c r="AL30" s="35">
        <f t="shared" ref="AL30:AN30" si="37">(AL11/AL20)*100</f>
        <v>27.076994196232363</v>
      </c>
      <c r="AM30" s="35">
        <f t="shared" si="37"/>
        <v>13.70345568093401</v>
      </c>
      <c r="AN30" s="35">
        <f t="shared" si="37"/>
        <v>24.555826888903063</v>
      </c>
      <c r="AO30" s="6" t="s">
        <v>8</v>
      </c>
    </row>
    <row r="31" spans="1:41" x14ac:dyDescent="0.25">
      <c r="A31" s="24" t="s">
        <v>9</v>
      </c>
      <c r="B31" s="36">
        <f t="shared" ref="B31:AK31" si="38">(B12/B20)*100</f>
        <v>-2.271622158948702</v>
      </c>
      <c r="C31" s="36">
        <f t="shared" si="38"/>
        <v>-1.0720110189428049</v>
      </c>
      <c r="D31" s="36">
        <f t="shared" si="38"/>
        <v>-2.0452973857973098</v>
      </c>
      <c r="E31" s="36">
        <f t="shared" si="38"/>
        <v>-1.6324483290171827</v>
      </c>
      <c r="F31" s="36">
        <f t="shared" si="38"/>
        <v>-0.86577066736559738</v>
      </c>
      <c r="G31" s="36">
        <f t="shared" si="38"/>
        <v>-1.4878030001544631</v>
      </c>
      <c r="H31" s="36">
        <f t="shared" si="38"/>
        <v>-1.0191414476628726</v>
      </c>
      <c r="I31" s="36">
        <f t="shared" si="38"/>
        <v>-0.8119726522520534</v>
      </c>
      <c r="J31" s="36">
        <f t="shared" si="38"/>
        <v>-0.98005592314434375</v>
      </c>
      <c r="K31" s="36">
        <f t="shared" si="38"/>
        <v>-0.60904572248809985</v>
      </c>
      <c r="L31" s="36">
        <f t="shared" si="38"/>
        <v>-0.75053935603756594</v>
      </c>
      <c r="M31" s="36">
        <f t="shared" si="38"/>
        <v>-0.63574063507059875</v>
      </c>
      <c r="N31" s="36">
        <f t="shared" si="38"/>
        <v>-0.40578354668612249</v>
      </c>
      <c r="O31" s="36">
        <f t="shared" si="38"/>
        <v>-0.75053935603756594</v>
      </c>
      <c r="P31" s="36">
        <f t="shared" si="38"/>
        <v>-0.47082694095112282</v>
      </c>
      <c r="Q31" s="36">
        <f t="shared" si="38"/>
        <v>-0.47627665527405305</v>
      </c>
      <c r="R31" s="36">
        <f t="shared" si="38"/>
        <v>-0.75053935603756594</v>
      </c>
      <c r="S31" s="36">
        <f t="shared" si="38"/>
        <v>-0.527796959356717</v>
      </c>
      <c r="T31" s="36">
        <f t="shared" si="38"/>
        <v>-0.54724304818015879</v>
      </c>
      <c r="U31" s="36">
        <f t="shared" si="38"/>
        <v>-0.75053935603756594</v>
      </c>
      <c r="V31" s="36">
        <f t="shared" si="38"/>
        <v>-0.58543230093140231</v>
      </c>
      <c r="W31" s="36">
        <f t="shared" si="38"/>
        <v>-0.91149389323369523</v>
      </c>
      <c r="X31" s="36">
        <f t="shared" si="38"/>
        <v>-0.82952502259904981</v>
      </c>
      <c r="Y31" s="36">
        <f t="shared" si="38"/>
        <v>-0.89609602422470114</v>
      </c>
      <c r="Z31" s="36">
        <f t="shared" si="38"/>
        <v>-0.75177891057201307</v>
      </c>
      <c r="AA31" s="36">
        <f t="shared" si="38"/>
        <v>-0.91728687433403167</v>
      </c>
      <c r="AB31" s="36">
        <f t="shared" si="38"/>
        <v>-0.78286961520440956</v>
      </c>
      <c r="AC31" s="36">
        <f t="shared" si="38"/>
        <v>-0.96551036106068233</v>
      </c>
      <c r="AD31" s="36">
        <f t="shared" si="38"/>
        <v>-0.91853394568613345</v>
      </c>
      <c r="AE31" s="36">
        <f t="shared" si="38"/>
        <v>-0.95669556461177763</v>
      </c>
      <c r="AF31" s="36">
        <f t="shared" si="38"/>
        <v>-1.5128131083830207</v>
      </c>
      <c r="AG31" s="36">
        <f t="shared" si="38"/>
        <v>-0.91053208357932192</v>
      </c>
      <c r="AH31" s="36">
        <f t="shared" si="38"/>
        <v>-1.3989731748288818</v>
      </c>
      <c r="AI31" s="36">
        <f t="shared" si="38"/>
        <v>-1.3921067488661178</v>
      </c>
      <c r="AJ31" s="36">
        <f t="shared" si="38"/>
        <v>-0.91053208357932192</v>
      </c>
      <c r="AK31" s="36">
        <f t="shared" si="38"/>
        <v>-1.3010820848972109</v>
      </c>
      <c r="AL31" s="36">
        <f t="shared" ref="AL31:AN31" si="39">(AL12/AL20)*100</f>
        <v>-1.2909935999352222</v>
      </c>
      <c r="AM31" s="36">
        <f t="shared" si="39"/>
        <v>-0.58311915000756132</v>
      </c>
      <c r="AN31" s="36">
        <f t="shared" si="39"/>
        <v>-1.1575457529940558</v>
      </c>
      <c r="AO31" s="7" t="s">
        <v>27</v>
      </c>
    </row>
    <row r="32" spans="1:41" x14ac:dyDescent="0.25">
      <c r="A32" s="25" t="s">
        <v>10</v>
      </c>
      <c r="B32" s="44">
        <f t="shared" ref="B32:AK32" si="40">(B13/B20)*100</f>
        <v>54.137587095796448</v>
      </c>
      <c r="C32" s="44">
        <f t="shared" si="40"/>
        <v>63.000903412603193</v>
      </c>
      <c r="D32" s="44">
        <f t="shared" si="40"/>
        <v>55.809785684049352</v>
      </c>
      <c r="E32" s="44">
        <f t="shared" si="40"/>
        <v>54.165399585840078</v>
      </c>
      <c r="F32" s="44">
        <f t="shared" si="40"/>
        <v>62.997892215708319</v>
      </c>
      <c r="G32" s="44">
        <f t="shared" si="40"/>
        <v>55.831782819665698</v>
      </c>
      <c r="H32" s="44">
        <f t="shared" si="40"/>
        <v>54.203529855761225</v>
      </c>
      <c r="I32" s="44">
        <f t="shared" si="40"/>
        <v>63.023404761531374</v>
      </c>
      <c r="J32" s="44">
        <f t="shared" si="40"/>
        <v>55.867532565224451</v>
      </c>
      <c r="K32" s="44">
        <f t="shared" si="40"/>
        <v>54.206870396152276</v>
      </c>
      <c r="L32" s="44">
        <f t="shared" si="40"/>
        <v>63.029838495120217</v>
      </c>
      <c r="M32" s="44">
        <f t="shared" si="40"/>
        <v>55.871456683264512</v>
      </c>
      <c r="N32" s="44">
        <f t="shared" si="40"/>
        <v>54.22257092986785</v>
      </c>
      <c r="O32" s="44">
        <f t="shared" si="40"/>
        <v>63.039198121084048</v>
      </c>
      <c r="P32" s="44">
        <f t="shared" si="40"/>
        <v>55.88596090889272</v>
      </c>
      <c r="Q32" s="44">
        <f t="shared" si="40"/>
        <v>54.244184528713234</v>
      </c>
      <c r="R32" s="44">
        <f t="shared" si="40"/>
        <v>63.043133362515846</v>
      </c>
      <c r="S32" s="44">
        <f t="shared" si="40"/>
        <v>55.897068855540432</v>
      </c>
      <c r="T32" s="44">
        <f t="shared" si="40"/>
        <v>54.246796786208627</v>
      </c>
      <c r="U32" s="44">
        <f t="shared" si="40"/>
        <v>63.058462461872836</v>
      </c>
      <c r="V32" s="44">
        <f t="shared" si="40"/>
        <v>55.902069974364252</v>
      </c>
      <c r="W32" s="44">
        <f t="shared" si="40"/>
        <v>54.216115493380826</v>
      </c>
      <c r="X32" s="44">
        <f t="shared" si="40"/>
        <v>63.070300570291515</v>
      </c>
      <c r="Y32" s="44">
        <f t="shared" si="40"/>
        <v>55.879375959702713</v>
      </c>
      <c r="Z32" s="44">
        <f t="shared" si="40"/>
        <v>54.232629896732313</v>
      </c>
      <c r="AA32" s="44">
        <f t="shared" si="40"/>
        <v>63.076583265733532</v>
      </c>
      <c r="AB32" s="44">
        <f t="shared" si="40"/>
        <v>55.893968334643809</v>
      </c>
      <c r="AC32" s="44">
        <f t="shared" si="40"/>
        <v>54.243167228718811</v>
      </c>
      <c r="AD32" s="44">
        <f t="shared" si="40"/>
        <v>63.074335155054541</v>
      </c>
      <c r="AE32" s="44">
        <f t="shared" si="40"/>
        <v>55.900274248402567</v>
      </c>
      <c r="AF32" s="44">
        <f t="shared" si="40"/>
        <v>54.256142681968065</v>
      </c>
      <c r="AG32" s="44">
        <f t="shared" si="40"/>
        <v>62.879720725000311</v>
      </c>
      <c r="AH32" s="44">
        <f t="shared" si="40"/>
        <v>55.88612521667882</v>
      </c>
      <c r="AI32" s="44">
        <f t="shared" si="40"/>
        <v>54.201745005770107</v>
      </c>
      <c r="AJ32" s="44">
        <f t="shared" si="40"/>
        <v>62.894481415315809</v>
      </c>
      <c r="AK32" s="44">
        <f t="shared" si="40"/>
        <v>55.844799484514255</v>
      </c>
      <c r="AL32" s="44">
        <f t="shared" ref="AL32:AN32" si="41">(AL13/AL20)*100</f>
        <v>54.159610791141397</v>
      </c>
      <c r="AM32" s="44">
        <f t="shared" si="41"/>
        <v>63.056309357811791</v>
      </c>
      <c r="AN32" s="44">
        <f t="shared" si="41"/>
        <v>55.83680830650313</v>
      </c>
      <c r="AO32" s="27" t="s">
        <v>10</v>
      </c>
    </row>
    <row r="33" spans="1:41" x14ac:dyDescent="0.25">
      <c r="A33" s="20" t="s">
        <v>11</v>
      </c>
      <c r="B33" s="38">
        <f t="shared" ref="B33:AK33" si="42">(B14/B20)*100</f>
        <v>3.0613106913005326</v>
      </c>
      <c r="C33" s="38">
        <f t="shared" si="42"/>
        <v>3.2466798465016775</v>
      </c>
      <c r="D33" s="38">
        <f t="shared" si="42"/>
        <v>3.096283384201632</v>
      </c>
      <c r="E33" s="38">
        <f t="shared" si="42"/>
        <v>3.0604943773414885</v>
      </c>
      <c r="F33" s="38">
        <f t="shared" si="42"/>
        <v>3.2440469909496277</v>
      </c>
      <c r="G33" s="38">
        <f t="shared" si="42"/>
        <v>3.0951243522148486</v>
      </c>
      <c r="H33" s="38">
        <f t="shared" si="42"/>
        <v>3.0596904101310756</v>
      </c>
      <c r="I33" s="38">
        <f t="shared" si="42"/>
        <v>3.2640451963426265</v>
      </c>
      <c r="J33" s="38">
        <f t="shared" si="42"/>
        <v>3.0982450292816632</v>
      </c>
      <c r="K33" s="38">
        <f t="shared" si="42"/>
        <v>3.0567269251577089</v>
      </c>
      <c r="L33" s="38">
        <f t="shared" si="42"/>
        <v>3.2641686772680178</v>
      </c>
      <c r="M33" s="38">
        <f t="shared" si="42"/>
        <v>3.0958639470832159</v>
      </c>
      <c r="N33" s="38">
        <f t="shared" si="42"/>
        <v>3.0551391536916706</v>
      </c>
      <c r="O33" s="38">
        <f t="shared" si="42"/>
        <v>3.2664074821057771</v>
      </c>
      <c r="P33" s="38">
        <f t="shared" si="42"/>
        <v>3.0949981170738892</v>
      </c>
      <c r="Q33" s="38">
        <f t="shared" si="42"/>
        <v>3.0483552768897115</v>
      </c>
      <c r="R33" s="38">
        <f t="shared" si="42"/>
        <v>3.2596498195221835</v>
      </c>
      <c r="S33" s="38">
        <f t="shared" si="42"/>
        <v>3.088046999669102</v>
      </c>
      <c r="T33" s="38">
        <f t="shared" si="42"/>
        <v>3.0477976954021981</v>
      </c>
      <c r="U33" s="38">
        <f t="shared" si="42"/>
        <v>3.2582280775240773</v>
      </c>
      <c r="V33" s="38">
        <f t="shared" si="42"/>
        <v>3.087327085454032</v>
      </c>
      <c r="W33" s="38">
        <f t="shared" si="42"/>
        <v>3.0497752137271776</v>
      </c>
      <c r="X33" s="38">
        <f t="shared" si="42"/>
        <v>3.2576137445619322</v>
      </c>
      <c r="Y33" s="38">
        <f t="shared" si="42"/>
        <v>3.0888177239879284</v>
      </c>
      <c r="Z33" s="38">
        <f t="shared" si="42"/>
        <v>3.0508713765466657</v>
      </c>
      <c r="AA33" s="38">
        <f t="shared" si="42"/>
        <v>3.2562973167859077</v>
      </c>
      <c r="AB33" s="38">
        <f t="shared" si="42"/>
        <v>3.0894606811736876</v>
      </c>
      <c r="AC33" s="38">
        <f t="shared" si="42"/>
        <v>3.0493834370157682</v>
      </c>
      <c r="AD33" s="38">
        <f t="shared" si="42"/>
        <v>3.2601311255717871</v>
      </c>
      <c r="AE33" s="38">
        <f t="shared" si="42"/>
        <v>3.0889287697510737</v>
      </c>
      <c r="AF33" s="38">
        <f t="shared" si="42"/>
        <v>3.0496145601076252</v>
      </c>
      <c r="AG33" s="38">
        <f t="shared" si="42"/>
        <v>3.284364406219574</v>
      </c>
      <c r="AH33" s="38">
        <f t="shared" si="42"/>
        <v>3.0939857187240514</v>
      </c>
      <c r="AI33" s="38">
        <f t="shared" si="42"/>
        <v>3.0478044723110007</v>
      </c>
      <c r="AJ33" s="38">
        <f t="shared" si="42"/>
        <v>3.286376863324699</v>
      </c>
      <c r="AK33" s="38">
        <f t="shared" si="42"/>
        <v>3.0928981478916042</v>
      </c>
      <c r="AL33" s="38">
        <f t="shared" ref="AL33:AN33" si="43">(AL14/AL20)*100</f>
        <v>3.0463527473815719</v>
      </c>
      <c r="AM33" s="38">
        <f t="shared" si="43"/>
        <v>3.2961551088828491</v>
      </c>
      <c r="AN33" s="38">
        <f t="shared" si="43"/>
        <v>3.093445261183378</v>
      </c>
      <c r="AO33" s="2" t="s">
        <v>28</v>
      </c>
    </row>
    <row r="34" spans="1:41" x14ac:dyDescent="0.25">
      <c r="A34" s="16" t="s">
        <v>42</v>
      </c>
      <c r="B34" s="39">
        <f>(B15/B20)*100</f>
        <v>17.233255111041387</v>
      </c>
      <c r="C34" s="39">
        <f t="shared" ref="C34:D34" si="44">(C15/C20)*100</f>
        <v>26.425991097860773</v>
      </c>
      <c r="D34" s="39">
        <f t="shared" si="44"/>
        <v>18.967603699074097</v>
      </c>
      <c r="E34" s="39">
        <f>(E15/E20)*100</f>
        <v>17.233720409998039</v>
      </c>
      <c r="F34" s="39">
        <f t="shared" ref="F34:G34" si="45">(F15/F20)*100</f>
        <v>26.42511347934342</v>
      </c>
      <c r="G34" s="39">
        <f t="shared" si="45"/>
        <v>18.967815636351677</v>
      </c>
      <c r="H34" s="39">
        <f>(H15/H20)*100</f>
        <v>17.233780327442638</v>
      </c>
      <c r="I34" s="39">
        <f t="shared" ref="I34:J34" si="46">(I15/I20)*100</f>
        <v>26.425692707564881</v>
      </c>
      <c r="J34" s="39">
        <f t="shared" si="46"/>
        <v>18.967973529623478</v>
      </c>
      <c r="K34" s="39">
        <f>(K15/K20)*100</f>
        <v>17.236393266794142</v>
      </c>
      <c r="L34" s="39">
        <f t="shared" ref="L34:M34" si="47">(L15/L20)*100</f>
        <v>26.428150039413456</v>
      </c>
      <c r="M34" s="39">
        <f t="shared" si="47"/>
        <v>18.97055711126762</v>
      </c>
      <c r="N34" s="39">
        <f>(N15/N20)*100</f>
        <v>17.240731975486462</v>
      </c>
      <c r="O34" s="39">
        <f t="shared" ref="O34:P34" si="48">(O15/O20)*100</f>
        <v>26.432538132000204</v>
      </c>
      <c r="P34" s="39">
        <f t="shared" si="48"/>
        <v>18.974905136978041</v>
      </c>
      <c r="Q34" s="39">
        <f>(Q15/Q20)*100</f>
        <v>17.28350733871325</v>
      </c>
      <c r="R34" s="39">
        <f t="shared" ref="R34:S34" si="49">(R15/R20)*100</f>
        <v>26.432582012926069</v>
      </c>
      <c r="S34" s="39">
        <f t="shared" si="49"/>
        <v>19.002162875825032</v>
      </c>
      <c r="T34" s="39">
        <f>(T15/T20)*100</f>
        <v>17.294570301070994</v>
      </c>
      <c r="U34" s="39">
        <f t="shared" ref="U34:V34" si="50">(U15/U20)*100</f>
        <v>26.44133406359034</v>
      </c>
      <c r="V34" s="39">
        <f t="shared" si="50"/>
        <v>19.012791732951463</v>
      </c>
      <c r="W34" s="39">
        <f>(W15/W20)*100</f>
        <v>17.301244328996074</v>
      </c>
      <c r="X34" s="39">
        <f t="shared" ref="X34:Y34" si="51">(X15/X20)*100</f>
        <v>26.44133406359034</v>
      </c>
      <c r="Y34" s="39">
        <f t="shared" si="51"/>
        <v>19.018212043374312</v>
      </c>
      <c r="Z34" s="39">
        <f>(Z15/Z20)*100</f>
        <v>17.303040818061344</v>
      </c>
      <c r="AA34" s="39">
        <f t="shared" ref="AA34:AB34" si="52">(AA15/AA20)*100</f>
        <v>26.443528109883719</v>
      </c>
      <c r="AB34" s="39">
        <f t="shared" si="52"/>
        <v>19.020083213645687</v>
      </c>
      <c r="AC34" s="39">
        <f>(AC15/AC20)*100</f>
        <v>17.315218273516837</v>
      </c>
      <c r="AD34" s="39">
        <f t="shared" ref="AD34:AE34" si="53">(AD15/AD20)*100</f>
        <v>26.380709016159336</v>
      </c>
      <c r="AE34" s="39">
        <f t="shared" si="53"/>
        <v>19.016294334103566</v>
      </c>
      <c r="AF34" s="39">
        <f>(AF15/AF20)*100</f>
        <v>17.317988924066476</v>
      </c>
      <c r="AG34" s="39">
        <f t="shared" ref="AG34:AH34" si="54">(AG15/AG20)*100</f>
        <v>26.361494550184528</v>
      </c>
      <c r="AH34" s="39">
        <f t="shared" si="54"/>
        <v>19.027343921443837</v>
      </c>
      <c r="AI34" s="39">
        <f>(AI15/AI20)*100</f>
        <v>17.337844399420504</v>
      </c>
      <c r="AJ34" s="39">
        <f t="shared" ref="AJ34:AK34" si="55">(AJ15/AJ20)*100</f>
        <v>26.370031877412885</v>
      </c>
      <c r="AK34" s="39">
        <f t="shared" si="55"/>
        <v>19.04506010105797</v>
      </c>
      <c r="AL34" s="39">
        <f>(AL15/AL20)*100</f>
        <v>17.344891864077919</v>
      </c>
      <c r="AM34" s="39">
        <f t="shared" ref="AM34:AN34" si="56">(AM15/AM20)*100</f>
        <v>26.455866751673764</v>
      </c>
      <c r="AN34" s="39">
        <f t="shared" si="56"/>
        <v>19.06248455641051</v>
      </c>
      <c r="AO34" s="8" t="s">
        <v>43</v>
      </c>
    </row>
    <row r="35" spans="1:41" x14ac:dyDescent="0.25">
      <c r="A35" s="16" t="s">
        <v>12</v>
      </c>
      <c r="B35" s="39">
        <f>(B16/B20)*100</f>
        <v>17.537929725050425</v>
      </c>
      <c r="C35" s="39">
        <f t="shared" ref="C35:D35" si="57">(C16/C20)*100</f>
        <v>1.4980527711891618</v>
      </c>
      <c r="D35" s="39">
        <f t="shared" si="57"/>
        <v>14.511764502092387</v>
      </c>
      <c r="E35" s="39">
        <f>(E16/E20)*100</f>
        <v>17.566402490639845</v>
      </c>
      <c r="F35" s="39">
        <f t="shared" ref="F35:G35" si="58">(F16/F20)*100</f>
        <v>1.4980527711891618</v>
      </c>
      <c r="G35" s="39">
        <f t="shared" si="58"/>
        <v>14.534865450100162</v>
      </c>
      <c r="H35" s="39">
        <f>(H16/H20)*100</f>
        <v>17.595490369205255</v>
      </c>
      <c r="I35" s="39">
        <f t="shared" ref="I35:J35" si="59">(I16/I20)*100</f>
        <v>1.498014155974398</v>
      </c>
      <c r="J35" s="39">
        <f t="shared" si="59"/>
        <v>14.558458175379934</v>
      </c>
      <c r="K35" s="39">
        <f>(K16/K20)*100</f>
        <v>17.594049228134111</v>
      </c>
      <c r="L35" s="39">
        <f t="shared" ref="L35:M35" si="60">(L16/L20)*100</f>
        <v>1.4972804668938937</v>
      </c>
      <c r="M35" s="39">
        <f t="shared" si="60"/>
        <v>14.557150505819646</v>
      </c>
      <c r="N35" s="39">
        <f>(N16/N20)*100</f>
        <v>17.600598168094088</v>
      </c>
      <c r="O35" s="39">
        <f t="shared" ref="O35:P35" si="61">(O16/O20)*100</f>
        <v>1.4973682287456289</v>
      </c>
      <c r="P35" s="39">
        <f t="shared" si="61"/>
        <v>14.562480446871673</v>
      </c>
      <c r="Q35" s="39">
        <f>(Q16/Q20)*100</f>
        <v>17.526557653141648</v>
      </c>
      <c r="R35" s="39">
        <f t="shared" ref="R35:S35" si="62">(R16/R20)*100</f>
        <v>1.4973682287456289</v>
      </c>
      <c r="S35" s="39">
        <f t="shared" si="62"/>
        <v>14.515471161815993</v>
      </c>
      <c r="T35" s="39">
        <f>(T16/T20)*100</f>
        <v>17.505017059072443</v>
      </c>
      <c r="U35" s="39">
        <f t="shared" ref="U35:V35" si="63">(U16/U20)*100</f>
        <v>1.4994639817650601</v>
      </c>
      <c r="V35" s="39">
        <f t="shared" si="63"/>
        <v>14.498370660351512</v>
      </c>
      <c r="W35" s="39">
        <f>(W16/W20)*100</f>
        <v>17.454364958530206</v>
      </c>
      <c r="X35" s="39">
        <f t="shared" ref="X35:Y35" si="64">(X16/X20)*100</f>
        <v>1.4999027910237348</v>
      </c>
      <c r="Y35" s="39">
        <f t="shared" si="64"/>
        <v>14.457315997599663</v>
      </c>
      <c r="Z35" s="39">
        <f>(Z16/Z20)*100</f>
        <v>17.457794040019927</v>
      </c>
      <c r="AA35" s="39">
        <f t="shared" ref="AA35:AB35" si="65">(AA16/AA20)*100</f>
        <v>1.4999115672089083</v>
      </c>
      <c r="AB35" s="39">
        <f t="shared" si="65"/>
        <v>14.460102574042741</v>
      </c>
      <c r="AC35" s="39">
        <f>(AC16/AC20)*100</f>
        <v>17.445286477161272</v>
      </c>
      <c r="AD35" s="39">
        <f t="shared" ref="AD35:AE35" si="66">(AD16/AD20)*100</f>
        <v>1.5021440680015743</v>
      </c>
      <c r="AE35" s="39">
        <f t="shared" si="66"/>
        <v>14.453667087471041</v>
      </c>
      <c r="AF35" s="39">
        <f>(AF16/AF20)*100</f>
        <v>17.439837313962482</v>
      </c>
      <c r="AG35" s="39">
        <f t="shared" ref="AG35:AH35" si="67">(AG16/AG20)*100</f>
        <v>1.4906261327448818</v>
      </c>
      <c r="AH35" s="39">
        <f t="shared" si="67"/>
        <v>14.425202838797807</v>
      </c>
      <c r="AI35" s="39">
        <f>(AI16/AI20)*100</f>
        <v>17.336968471236162</v>
      </c>
      <c r="AJ35" s="39">
        <f t="shared" ref="AJ35:AK35" si="68">(AJ16/AJ20)*100</f>
        <v>1.4905830105308198</v>
      </c>
      <c r="AK35" s="39">
        <f t="shared" si="68"/>
        <v>14.341769563038898</v>
      </c>
      <c r="AL35" s="39">
        <f>(AL16/AL20)*100</f>
        <v>17.271913976737018</v>
      </c>
      <c r="AM35" s="39">
        <f t="shared" ref="AM35:AN35" si="69">(AM16/AM20)*100</f>
        <v>1.4758333168347846</v>
      </c>
      <c r="AN35" s="39">
        <f t="shared" si="69"/>
        <v>14.294051229482374</v>
      </c>
      <c r="AO35" s="8" t="s">
        <v>29</v>
      </c>
    </row>
    <row r="36" spans="1:41" x14ac:dyDescent="0.25">
      <c r="A36" s="17" t="s">
        <v>13</v>
      </c>
      <c r="B36" s="48">
        <f>(B17/B20)*100</f>
        <v>5.0800779892152601</v>
      </c>
      <c r="C36" s="48">
        <f t="shared" ref="C36:D36" si="70">(C17/C20)*100</f>
        <v>0.75094648326776459</v>
      </c>
      <c r="D36" s="48">
        <f t="shared" si="70"/>
        <v>4.2633218977193978</v>
      </c>
      <c r="E36" s="48">
        <f>(E17/E20)*100</f>
        <v>5.0825677467903443</v>
      </c>
      <c r="F36" s="48">
        <f t="shared" ref="F36:G36" si="71">(F17/F20)*100</f>
        <v>0.75094648326776459</v>
      </c>
      <c r="G36" s="48">
        <f t="shared" si="71"/>
        <v>4.2653419248963642</v>
      </c>
      <c r="H36" s="48">
        <f>(H17/H20)*100</f>
        <v>5.0847309787818107</v>
      </c>
      <c r="I36" s="48">
        <f t="shared" ref="I36:J36" si="72">(I17/I20)*100</f>
        <v>0.75094648326776459</v>
      </c>
      <c r="J36" s="48">
        <f t="shared" si="72"/>
        <v>4.26709703047635</v>
      </c>
      <c r="K36" s="48">
        <f>(K17/K20)*100</f>
        <v>5.0847309787818125</v>
      </c>
      <c r="L36" s="48">
        <f t="shared" ref="L36:M36" si="73">(L17/L20)*100</f>
        <v>0.75094648326776459</v>
      </c>
      <c r="M36" s="48">
        <f t="shared" si="73"/>
        <v>4.2670970304763518</v>
      </c>
      <c r="N36" s="48">
        <f>(N17/N20)*100</f>
        <v>5.0847309787818125</v>
      </c>
      <c r="O36" s="48">
        <f t="shared" ref="O36:P36" si="74">(O17/O20)*100</f>
        <v>0.75094648326776459</v>
      </c>
      <c r="P36" s="48">
        <f t="shared" si="74"/>
        <v>4.2670970304763518</v>
      </c>
      <c r="Q36" s="48">
        <f>(Q17/Q20)*100</f>
        <v>5.0628583789900947</v>
      </c>
      <c r="R36" s="48">
        <f t="shared" ref="R36:S36" si="75">(R17/R20)*100</f>
        <v>0.75094648326776459</v>
      </c>
      <c r="S36" s="48">
        <f t="shared" si="75"/>
        <v>4.2528648529771527</v>
      </c>
      <c r="T36" s="48">
        <f>(T17/T20)*100</f>
        <v>5.0599858843216268</v>
      </c>
      <c r="U36" s="48">
        <f t="shared" ref="U36:V36" si="76">(U17/U20)*100</f>
        <v>0.75094648326776459</v>
      </c>
      <c r="V36" s="48">
        <f t="shared" si="76"/>
        <v>4.250531957015995</v>
      </c>
      <c r="W36" s="48">
        <f>(W17/W20)*100</f>
        <v>5.0600061836330994</v>
      </c>
      <c r="X36" s="48">
        <f t="shared" ref="X36:Y36" si="77">(X17/X20)*100</f>
        <v>0.75094648326776459</v>
      </c>
      <c r="Y36" s="48">
        <f t="shared" si="77"/>
        <v>4.2505484430976797</v>
      </c>
      <c r="Z36" s="48">
        <f>(Z17/Z20)*100</f>
        <v>5.0549313557650999</v>
      </c>
      <c r="AA36" s="48">
        <f t="shared" ref="AA36:AB36" si="78">(AA17/AA20)*100</f>
        <v>0.75094648326776459</v>
      </c>
      <c r="AB36" s="48">
        <f t="shared" si="78"/>
        <v>4.2464269226761502</v>
      </c>
      <c r="AC36" s="48">
        <f>(AC17/AC20)*100</f>
        <v>5.0560943439179526</v>
      </c>
      <c r="AD36" s="48">
        <f t="shared" ref="AD36:AE36" si="79">(AD17/AD20)*100</f>
        <v>0.75196741125926625</v>
      </c>
      <c r="AE36" s="48">
        <f t="shared" si="79"/>
        <v>4.2484549678792662</v>
      </c>
      <c r="AF36" s="48">
        <f>(AF17/AF20)*100</f>
        <v>5.0570890909713544</v>
      </c>
      <c r="AG36" s="48">
        <f t="shared" ref="AG36:AH36" si="80">(AG17/AG20)*100</f>
        <v>0.74541660324398074</v>
      </c>
      <c r="AH36" s="48">
        <f t="shared" si="80"/>
        <v>4.242119850208586</v>
      </c>
      <c r="AI36" s="48">
        <f>(AI17/AI20)*100</f>
        <v>5.0523029873732446</v>
      </c>
      <c r="AJ36" s="48">
        <f t="shared" ref="AJ36:AK36" si="81">(AJ17/AJ20)*100</f>
        <v>0.74541660324398074</v>
      </c>
      <c r="AK36" s="48">
        <f t="shared" si="81"/>
        <v>4.2382383902787195</v>
      </c>
      <c r="AL36" s="48">
        <f>(AL17/AL20)*100</f>
        <v>5.0523638989087463</v>
      </c>
      <c r="AM36" s="48">
        <f t="shared" ref="AM36:AN36" si="82">(AM17/AM20)*100</f>
        <v>0.74783274289591573</v>
      </c>
      <c r="AN36" s="48">
        <f t="shared" si="82"/>
        <v>4.2408776036768936</v>
      </c>
      <c r="AO36" s="9" t="str">
        <f>AO17</f>
        <v xml:space="preserve">         - incl. Foreign Government(s) &amp; Central Bank(s)</v>
      </c>
    </row>
    <row r="37" spans="1:41" x14ac:dyDescent="0.25">
      <c r="A37" s="16" t="s">
        <v>14</v>
      </c>
      <c r="B37" s="49">
        <f t="shared" ref="B37:AK37" si="83">(B18/B20)*100</f>
        <v>7.9510255305533493</v>
      </c>
      <c r="C37" s="49">
        <f t="shared" si="83"/>
        <v>13.451676849596799</v>
      </c>
      <c r="D37" s="49">
        <f t="shared" si="83"/>
        <v>8.9888065417911189</v>
      </c>
      <c r="E37" s="49">
        <f t="shared" si="83"/>
        <v>7.9536808570071758</v>
      </c>
      <c r="F37" s="49">
        <f t="shared" si="83"/>
        <v>13.452111095239182</v>
      </c>
      <c r="G37" s="49">
        <f t="shared" si="83"/>
        <v>8.9910428277792178</v>
      </c>
      <c r="H37" s="49">
        <f t="shared" si="83"/>
        <v>7.9610269683638588</v>
      </c>
      <c r="I37" s="49">
        <f t="shared" si="83"/>
        <v>13.455268064569797</v>
      </c>
      <c r="J37" s="49">
        <f t="shared" si="83"/>
        <v>8.9975985941756615</v>
      </c>
      <c r="K37" s="49">
        <f t="shared" si="83"/>
        <v>7.9647751147225092</v>
      </c>
      <c r="L37" s="49">
        <f t="shared" si="83"/>
        <v>13.459414724302421</v>
      </c>
      <c r="M37" s="49">
        <f t="shared" si="83"/>
        <v>9.0014219261056674</v>
      </c>
      <c r="N37" s="49">
        <f t="shared" si="83"/>
        <v>7.9689966823617047</v>
      </c>
      <c r="O37" s="49">
        <f t="shared" si="83"/>
        <v>13.4623399145826</v>
      </c>
      <c r="P37" s="49">
        <f t="shared" si="83"/>
        <v>9.0053989125619172</v>
      </c>
      <c r="Q37" s="49">
        <f t="shared" si="83"/>
        <v>7.9309405861234801</v>
      </c>
      <c r="R37" s="49">
        <f t="shared" si="83"/>
        <v>13.467885234946325</v>
      </c>
      <c r="S37" s="49">
        <f t="shared" si="83"/>
        <v>8.971056763795799</v>
      </c>
      <c r="T37" s="49">
        <f t="shared" si="83"/>
        <v>7.9424615821452811</v>
      </c>
      <c r="U37" s="49">
        <f t="shared" si="83"/>
        <v>13.473413090701559</v>
      </c>
      <c r="V37" s="49">
        <f t="shared" si="83"/>
        <v>8.9814519472004122</v>
      </c>
      <c r="W37" s="49">
        <f t="shared" si="83"/>
        <v>7.9538972601609679</v>
      </c>
      <c r="X37" s="49">
        <f t="shared" si="83"/>
        <v>13.485316932747185</v>
      </c>
      <c r="Y37" s="49">
        <f t="shared" si="83"/>
        <v>8.9929755699242762</v>
      </c>
      <c r="Z37" s="49">
        <f t="shared" si="83"/>
        <v>7.9636565398380483</v>
      </c>
      <c r="AA37" s="49">
        <f t="shared" si="83"/>
        <v>13.490432834370376</v>
      </c>
      <c r="AB37" s="49">
        <f t="shared" si="83"/>
        <v>9.0018625900901625</v>
      </c>
      <c r="AC37" s="49">
        <f t="shared" si="83"/>
        <v>7.9750260826969583</v>
      </c>
      <c r="AD37" s="49">
        <f t="shared" si="83"/>
        <v>13.522554103189519</v>
      </c>
      <c r="AE37" s="49">
        <f t="shared" si="83"/>
        <v>9.0159809939082241</v>
      </c>
      <c r="AF37" s="49">
        <f t="shared" si="83"/>
        <v>7.9906407809517352</v>
      </c>
      <c r="AG37" s="49">
        <f t="shared" si="83"/>
        <v>13.418281940375893</v>
      </c>
      <c r="AH37" s="49">
        <f t="shared" si="83"/>
        <v>9.0165444430269961</v>
      </c>
      <c r="AI37" s="49">
        <f t="shared" si="83"/>
        <v>8.003404630785111</v>
      </c>
      <c r="AJ37" s="49">
        <f t="shared" si="83"/>
        <v>13.425115635244273</v>
      </c>
      <c r="AK37" s="49">
        <f t="shared" si="83"/>
        <v>9.0281874067301775</v>
      </c>
      <c r="AL37" s="49">
        <f t="shared" ref="AL37:AN37" si="84">(AL18/AL20)*100</f>
        <v>8.0161907539366375</v>
      </c>
      <c r="AM37" s="49">
        <f t="shared" si="84"/>
        <v>13.4745868332292</v>
      </c>
      <c r="AN37" s="49">
        <f t="shared" si="84"/>
        <v>9.0452026141727782</v>
      </c>
      <c r="AO37" s="8" t="s">
        <v>31</v>
      </c>
    </row>
    <row r="38" spans="1:41" x14ac:dyDescent="0.25">
      <c r="A38" s="18" t="s">
        <v>15</v>
      </c>
      <c r="B38" s="39">
        <f t="shared" ref="B38:AK38" si="85">(B19/B20)*100</f>
        <v>8.3540660378507443</v>
      </c>
      <c r="C38" s="39">
        <f t="shared" si="85"/>
        <v>18.378502847454783</v>
      </c>
      <c r="D38" s="39">
        <f t="shared" si="85"/>
        <v>10.245327556890109</v>
      </c>
      <c r="E38" s="39">
        <f t="shared" si="85"/>
        <v>8.3511014508535322</v>
      </c>
      <c r="F38" s="39">
        <f t="shared" si="85"/>
        <v>18.378567878986914</v>
      </c>
      <c r="G38" s="39">
        <f t="shared" si="85"/>
        <v>10.242934553219795</v>
      </c>
      <c r="H38" s="39">
        <f t="shared" si="85"/>
        <v>8.3535417806183965</v>
      </c>
      <c r="I38" s="39">
        <f t="shared" si="85"/>
        <v>18.380384637079683</v>
      </c>
      <c r="J38" s="39">
        <f t="shared" si="85"/>
        <v>10.24525723676371</v>
      </c>
      <c r="K38" s="39">
        <f t="shared" si="85"/>
        <v>8.3549258613438067</v>
      </c>
      <c r="L38" s="39">
        <f t="shared" si="85"/>
        <v>18.380824587242429</v>
      </c>
      <c r="M38" s="39">
        <f t="shared" si="85"/>
        <v>10.246463192988363</v>
      </c>
      <c r="N38" s="39">
        <f t="shared" si="85"/>
        <v>8.3571049502339285</v>
      </c>
      <c r="O38" s="39">
        <f t="shared" si="85"/>
        <v>18.38054436364984</v>
      </c>
      <c r="P38" s="39">
        <f t="shared" si="85"/>
        <v>10.248178295407204</v>
      </c>
      <c r="Q38" s="39">
        <f t="shared" si="85"/>
        <v>8.454823673845139</v>
      </c>
      <c r="R38" s="39">
        <f t="shared" si="85"/>
        <v>18.385648066375637</v>
      </c>
      <c r="S38" s="39">
        <f t="shared" si="85"/>
        <v>10.32033105443451</v>
      </c>
      <c r="T38" s="39">
        <f t="shared" si="85"/>
        <v>8.4569501485176986</v>
      </c>
      <c r="U38" s="39">
        <f t="shared" si="85"/>
        <v>18.386023248291803</v>
      </c>
      <c r="V38" s="39">
        <f t="shared" si="85"/>
        <v>10.32212854840683</v>
      </c>
      <c r="W38" s="39">
        <f t="shared" si="85"/>
        <v>8.4568337319664089</v>
      </c>
      <c r="X38" s="39">
        <f t="shared" si="85"/>
        <v>18.386133038368321</v>
      </c>
      <c r="Y38" s="39">
        <f t="shared" si="85"/>
        <v>10.32205462481655</v>
      </c>
      <c r="Z38" s="39">
        <f t="shared" si="85"/>
        <v>8.4572671222663356</v>
      </c>
      <c r="AA38" s="39">
        <f t="shared" si="85"/>
        <v>18.386413437484617</v>
      </c>
      <c r="AB38" s="39">
        <f t="shared" si="85"/>
        <v>10.322459275691536</v>
      </c>
      <c r="AC38" s="39">
        <f t="shared" si="85"/>
        <v>8.4582529583279733</v>
      </c>
      <c r="AD38" s="39">
        <f t="shared" si="85"/>
        <v>18.408796842132322</v>
      </c>
      <c r="AE38" s="39">
        <f t="shared" si="85"/>
        <v>10.325403063168666</v>
      </c>
      <c r="AF38" s="39">
        <f t="shared" si="85"/>
        <v>8.4580611028797499</v>
      </c>
      <c r="AG38" s="39">
        <f t="shared" si="85"/>
        <v>18.324953695475433</v>
      </c>
      <c r="AH38" s="39">
        <f t="shared" si="85"/>
        <v>10.323048294686126</v>
      </c>
      <c r="AI38" s="39">
        <f t="shared" si="85"/>
        <v>8.4757230320173313</v>
      </c>
      <c r="AJ38" s="39">
        <f t="shared" si="85"/>
        <v>18.322374028803125</v>
      </c>
      <c r="AK38" s="39">
        <f t="shared" si="85"/>
        <v>10.336884265795595</v>
      </c>
      <c r="AL38" s="39">
        <f t="shared" ref="AL38:AN38" si="86">(AL19/AL20)*100</f>
        <v>8.4802614490082515</v>
      </c>
      <c r="AM38" s="39">
        <f t="shared" si="86"/>
        <v>18.353867347191187</v>
      </c>
      <c r="AN38" s="39">
        <f t="shared" si="86"/>
        <v>10.341624645254091</v>
      </c>
      <c r="AO38" s="3" t="s">
        <v>32</v>
      </c>
    </row>
    <row r="39" spans="1:41" x14ac:dyDescent="0.25">
      <c r="A39" s="26" t="s">
        <v>16</v>
      </c>
      <c r="B39" s="50">
        <f t="shared" ref="B39:AK39" si="87">(B20/B20)*100</f>
        <v>100</v>
      </c>
      <c r="C39" s="50">
        <f t="shared" si="87"/>
        <v>100</v>
      </c>
      <c r="D39" s="50">
        <f t="shared" si="87"/>
        <v>100</v>
      </c>
      <c r="E39" s="50">
        <f t="shared" si="87"/>
        <v>100</v>
      </c>
      <c r="F39" s="50">
        <f t="shared" si="87"/>
        <v>100</v>
      </c>
      <c r="G39" s="50">
        <f t="shared" si="87"/>
        <v>100</v>
      </c>
      <c r="H39" s="50">
        <f t="shared" si="87"/>
        <v>100</v>
      </c>
      <c r="I39" s="50">
        <f t="shared" si="87"/>
        <v>100</v>
      </c>
      <c r="J39" s="50">
        <f t="shared" si="87"/>
        <v>100</v>
      </c>
      <c r="K39" s="50">
        <f t="shared" si="87"/>
        <v>100</v>
      </c>
      <c r="L39" s="50">
        <f t="shared" si="87"/>
        <v>100</v>
      </c>
      <c r="M39" s="50">
        <f t="shared" si="87"/>
        <v>100</v>
      </c>
      <c r="N39" s="50">
        <f t="shared" si="87"/>
        <v>100</v>
      </c>
      <c r="O39" s="50">
        <f t="shared" si="87"/>
        <v>100</v>
      </c>
      <c r="P39" s="50">
        <f t="shared" si="87"/>
        <v>100</v>
      </c>
      <c r="Q39" s="50">
        <f t="shared" si="87"/>
        <v>100</v>
      </c>
      <c r="R39" s="50">
        <f t="shared" si="87"/>
        <v>100</v>
      </c>
      <c r="S39" s="50">
        <f t="shared" si="87"/>
        <v>100</v>
      </c>
      <c r="T39" s="50">
        <f t="shared" si="87"/>
        <v>100</v>
      </c>
      <c r="U39" s="50">
        <f t="shared" si="87"/>
        <v>100</v>
      </c>
      <c r="V39" s="50">
        <f t="shared" si="87"/>
        <v>100</v>
      </c>
      <c r="W39" s="50">
        <f t="shared" si="87"/>
        <v>100</v>
      </c>
      <c r="X39" s="50">
        <f t="shared" si="87"/>
        <v>100</v>
      </c>
      <c r="Y39" s="50">
        <f t="shared" si="87"/>
        <v>100</v>
      </c>
      <c r="Z39" s="50">
        <f t="shared" si="87"/>
        <v>100</v>
      </c>
      <c r="AA39" s="50">
        <f t="shared" si="87"/>
        <v>100</v>
      </c>
      <c r="AB39" s="50">
        <f t="shared" si="87"/>
        <v>100</v>
      </c>
      <c r="AC39" s="50">
        <f t="shared" si="87"/>
        <v>100</v>
      </c>
      <c r="AD39" s="50">
        <f t="shared" si="87"/>
        <v>100</v>
      </c>
      <c r="AE39" s="50">
        <f t="shared" si="87"/>
        <v>100</v>
      </c>
      <c r="AF39" s="50">
        <f t="shared" si="87"/>
        <v>100</v>
      </c>
      <c r="AG39" s="50">
        <f t="shared" si="87"/>
        <v>100</v>
      </c>
      <c r="AH39" s="50">
        <f t="shared" si="87"/>
        <v>100</v>
      </c>
      <c r="AI39" s="50">
        <f t="shared" si="87"/>
        <v>100</v>
      </c>
      <c r="AJ39" s="50">
        <f t="shared" si="87"/>
        <v>100</v>
      </c>
      <c r="AK39" s="50">
        <f t="shared" si="87"/>
        <v>100</v>
      </c>
      <c r="AL39" s="50">
        <f t="shared" ref="AL39:AN39" si="88">(AL20/AL20)*100</f>
        <v>100</v>
      </c>
      <c r="AM39" s="50">
        <f t="shared" si="88"/>
        <v>100</v>
      </c>
      <c r="AN39" s="50">
        <f t="shared" si="88"/>
        <v>100</v>
      </c>
      <c r="AO39" s="28" t="s">
        <v>16</v>
      </c>
    </row>
    <row r="41" spans="1:41" x14ac:dyDescent="0.25">
      <c r="A41" s="12" t="s">
        <v>34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3" t="s">
        <v>35</v>
      </c>
    </row>
    <row r="42" spans="1:41" x14ac:dyDescent="0.25">
      <c r="A42" s="14" t="s">
        <v>36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 t="s">
        <v>37</v>
      </c>
    </row>
    <row r="43" spans="1:41" x14ac:dyDescent="0.25">
      <c r="A43" s="14" t="s">
        <v>38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 t="s">
        <v>39</v>
      </c>
    </row>
    <row r="44" spans="1:41" x14ac:dyDescent="0.25">
      <c r="A44" s="14" t="s">
        <v>40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 t="s">
        <v>41</v>
      </c>
    </row>
  </sheetData>
  <mergeCells count="30">
    <mergeCell ref="AO23:AO24"/>
    <mergeCell ref="AO4:AO5"/>
    <mergeCell ref="A23:A24"/>
    <mergeCell ref="A4:A5"/>
    <mergeCell ref="AL4:AN4"/>
    <mergeCell ref="AL23:AN23"/>
    <mergeCell ref="B4:D4"/>
    <mergeCell ref="B23:D23"/>
    <mergeCell ref="E4:G4"/>
    <mergeCell ref="E23:G23"/>
    <mergeCell ref="H4:J4"/>
    <mergeCell ref="H23:J23"/>
    <mergeCell ref="K4:M4"/>
    <mergeCell ref="K23:M23"/>
    <mergeCell ref="T4:V4"/>
    <mergeCell ref="T23:V23"/>
    <mergeCell ref="Z4:AB4"/>
    <mergeCell ref="Z23:AB23"/>
    <mergeCell ref="N4:P4"/>
    <mergeCell ref="N23:P23"/>
    <mergeCell ref="W4:Y4"/>
    <mergeCell ref="W23:Y23"/>
    <mergeCell ref="Q4:S4"/>
    <mergeCell ref="Q23:S23"/>
    <mergeCell ref="AI4:AK4"/>
    <mergeCell ref="AI23:AK23"/>
    <mergeCell ref="AF4:AH4"/>
    <mergeCell ref="AF23:AH23"/>
    <mergeCell ref="AC4:AE4"/>
    <mergeCell ref="AC23:AE23"/>
  </mergeCells>
  <pageMargins left="0.7" right="0.7" top="0.75" bottom="0.75" header="0.3" footer="0.3"/>
  <ignoredErrors>
    <ignoredError sqref="D6:D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" ma:contentTypeID="0x0101005813173C3A8CFD4EA7D82D1D593F81CD" ma:contentTypeVersion="15" ma:contentTypeDescription="Buat sebuah dokumen baru." ma:contentTypeScope="" ma:versionID="9d3fa71393b9b1b3db07fc6ee8bbc3ff">
  <xsd:schema xmlns:xsd="http://www.w3.org/2001/XMLSchema" xmlns:xs="http://www.w3.org/2001/XMLSchema" xmlns:p="http://schemas.microsoft.com/office/2006/metadata/properties" xmlns:ns2="3cdbb211-5556-4702-af5b-9f4530d77cc2" xmlns:ns3="4618081e-053c-43f9-96b2-23a82a8ed040" targetNamespace="http://schemas.microsoft.com/office/2006/metadata/properties" ma:root="true" ma:fieldsID="04fec85a0aeccb6d77107f4ca4f5ea69" ns2:_="" ns3:_="">
    <xsd:import namespace="3cdbb211-5556-4702-af5b-9f4530d77cc2"/>
    <xsd:import namespace="4618081e-053c-43f9-96b2-23a82a8ed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bb211-5556-4702-af5b-9f4530d77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Gambar" ma:readOnly="false" ma:fieldId="{5cf76f15-5ced-4ddc-b409-7134ff3c332f}" ma:taxonomyMulti="true" ma:sspId="13a81aea-b39a-4503-b357-deb112bd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8081e-053c-43f9-96b2-23a82a8ed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ibagikan Denga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ibagikan Dengan Detai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575d94-9003-4699-9254-31988c9e9664}" ma:internalName="TaxCatchAll" ma:showField="CatchAllData" ma:web="4618081e-053c-43f9-96b2-23a82a8ed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e Isi"/>
        <xsd:element ref="dc:title" minOccurs="0" maxOccurs="1" ma:index="4" ma:displayName="Judu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18081e-053c-43f9-96b2-23a82a8ed040" xsi:nil="true"/>
    <lcf76f155ced4ddcb4097134ff3c332f xmlns="3cdbb211-5556-4702-af5b-9f4530d77cc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940D1A-ADCD-478B-8903-2DF38772F747}"/>
</file>

<file path=customXml/itemProps2.xml><?xml version="1.0" encoding="utf-8"?>
<ds:datastoreItem xmlns:ds="http://schemas.openxmlformats.org/officeDocument/2006/customXml" ds:itemID="{3B2D3C29-59C3-4E87-B49C-7161C4AB92AD}">
  <ds:schemaRefs>
    <ds:schemaRef ds:uri="http://schemas.microsoft.com/office/2006/metadata/properties"/>
    <ds:schemaRef ds:uri="http://schemas.microsoft.com/office/2006/documentManagement/types"/>
    <ds:schemaRef ds:uri="b2992bec-f44b-42ac-b395-58539b0a572b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0292f133-7a09-4a66-b08d-3ae74d4bae5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2BF12AD-36B0-4953-B654-4E6F32F37A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Jan'25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Firdza Pradhika Igfirly</dc:creator>
  <cp:lastModifiedBy>Fatchul Lailin Ni'mah</cp:lastModifiedBy>
  <cp:lastPrinted>2020-12-03T04:13:41Z</cp:lastPrinted>
  <dcterms:created xsi:type="dcterms:W3CDTF">2018-01-03T08:09:02Z</dcterms:created>
  <dcterms:modified xsi:type="dcterms:W3CDTF">2025-01-21T02:59:46Z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0x0101005813173C3A8CFD4EA7D82D1D593F81CD</vt:lpwstr>
  </property>
  <property fmtid="{D5CDD505-2E9C-101B-9397-08002B2CF9AE}" pid="3" name="MediaServiceImageTags">
    <vt:lpwstr/>
  </property>
</Properties>
</file>