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.sharepoint.com/sites/HKEP/Shared Documents/General/2024/01. RENLANG, LELANG, PP/02 LELANG/Ringkasan Hasil Penerbitan/"/>
    </mc:Choice>
  </mc:AlternateContent>
  <xr:revisionPtr revIDLastSave="91" documentId="13_ncr:1_{84822F0E-48FB-4DF7-A892-073FE36D10FD}" xr6:coauthVersionLast="47" xr6:coauthVersionMax="47" xr10:uidLastSave="{2A548FF7-0B5C-4935-B432-ED3AB14BDB6A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8" i="1" l="1"/>
  <c r="K238" i="1"/>
  <c r="L237" i="1"/>
  <c r="K237" i="1"/>
  <c r="K178" i="1"/>
  <c r="K180" i="1"/>
  <c r="L179" i="1"/>
  <c r="L180" i="1" s="1"/>
  <c r="K176" i="1"/>
  <c r="L175" i="1"/>
  <c r="M175" i="1" s="1"/>
  <c r="K273" i="1"/>
  <c r="L281" i="1"/>
  <c r="L279" i="1"/>
  <c r="L277" i="1"/>
  <c r="M179" i="1" l="1"/>
  <c r="L176" i="1"/>
  <c r="K277" i="1"/>
  <c r="K281" i="1"/>
  <c r="M281" i="1" s="1"/>
  <c r="K279" i="1"/>
  <c r="M279" i="1" s="1"/>
  <c r="M277" i="1"/>
  <c r="L282" i="1"/>
  <c r="L290" i="1"/>
  <c r="K290" i="1"/>
  <c r="M289" i="1"/>
  <c r="M288" i="1"/>
  <c r="M287" i="1"/>
  <c r="M286" i="1"/>
  <c r="M285" i="1"/>
  <c r="M284" i="1"/>
  <c r="M283" i="1"/>
  <c r="L291" i="1" l="1"/>
  <c r="K282" i="1"/>
  <c r="K291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K154" i="1" s="1"/>
  <c r="L119" i="1"/>
  <c r="K119" i="1"/>
  <c r="L129" i="1"/>
  <c r="L154" i="1" s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77" i="1" l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275" i="1" s="1"/>
  <c r="K292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75" i="1" l="1"/>
  <c r="K121" i="1" s="1"/>
  <c r="K155" i="1" s="1"/>
  <c r="L75" i="1"/>
  <c r="L121" i="1" s="1"/>
  <c r="L155" i="1" s="1"/>
  <c r="L178" i="1" s="1"/>
  <c r="L275" i="1" s="1"/>
  <c r="L292" i="1" s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<sst xmlns="http://schemas.openxmlformats.org/spreadsheetml/2006/main" count="718" uniqueCount="239">
  <si>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</si>
  <si>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</si>
  <si>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</si>
  <si>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</si>
  <si>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</si>
  <si>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</si>
  <si>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</si>
  <si>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</si>
  <si>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</si>
  <si>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</si>
  <si>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</si>
  <si>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</si>
  <si>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</si>
  <si>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</si>
  <si>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</si>
  <si>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</si>
  <si>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</si>
  <si>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</si>
  <si>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</si>
  <si>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</si>
  <si>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</si>
  <si>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</si>
  <si>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</si>
  <si>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</si>
  <si>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</si>
  <si>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</si>
  <si>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</si>
  <si>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</si>
  <si>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</si>
  <si>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</si>
  <si>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</si>
  <si>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</si>
  <si>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</si>
  <si>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</si>
  <si>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</si>
  <si>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</si>
  <si>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</si>
  <si>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</si>
  <si>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</si>
  <si>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</si>
  <si>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</si>
  <si>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</si>
  <si>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</si>
  <si>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</si>
  <si>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</si>
  <si>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</si>
  <si>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</si>
  <si>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</si>
  <si>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</si>
  <si>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</si>
  <si>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</si>
  <si>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</si>
  <si>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</si>
  <si>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</si>
  <si>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</si>
  <si>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</si>
  <si>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</si>
  <si>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</si>
  <si>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</si>
  <si>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</si>
  <si>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</si>
  <si>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</si>
  <si>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</si>
  <si>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</si>
  <si>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</si>
  <si>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</si>
  <si>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</si>
  <si>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</si>
  <si>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</si>
  <si>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</si>
  <si>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</si>
  <si>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</si>
  <si>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</si>
  <si>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</si>
  <si>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</si>
  <si>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</si>
  <si>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</si>
  <si>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</si>
  <si>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</si>
  <si>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</si>
  <si>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</si>
  <si>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</si>
  <si>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</si>
  <si>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</si>
  <si>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</si>
  <si>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</si>
  <si>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</si>
  <si>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</si>
  <si>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</si>
  <si>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</si>
  <si>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</si>
  <si>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</si>
  <si>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</si>
  <si>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</si>
  <si>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</si>
  <si>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</si>
  <si>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</si>
  <si>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</si>
  <si>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</si>
  <si>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</si>
  <si>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</si>
  <si>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</si>
  <si>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</si>
  <si>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</si>
  <si>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</si>
  <si>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</si>
  <si>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</si>
  <si>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</si>
  <si>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</si>
  <si>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</si>
  <si>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</si>
  <si>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</si>
  <si>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</si>
  <si>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</si>
  <si>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</si>
  <si>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</si>
  <si>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</si>
  <si>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</si>
  <si>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</si>
  <si>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</si>
  <si>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</si>
  <si>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</si>
  <si>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</si>
  <si>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</si>
  <si>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</si>
  <si>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</si>
  <si>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</si>
  <si>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</si>
  <si>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</si>
  <si>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</si>
  <si>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</si>
  <si>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</si>
  <si>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</si>
  <si>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</si>
  <si>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</si>
  <si>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</si>
  <si>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</si>
  <si>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</si>
  <si>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</si>
  <si>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</si>
  <si>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</si>
  <si>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</si>
  <si>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</si>
  <si>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</si>
  <si>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</si>
  <si>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</si>
  <si>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</si>
  <si>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</si>
  <si>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</si>
  <si>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</si>
  <si>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</si>
  <si>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</si>
  <si>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</si>
  <si>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</si>
  <si>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</si>
  <si>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</si>
  <si>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</si>
  <si>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</si>
  <si>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</si>
  <si>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</si>
  <si>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</si>
  <si>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</si>
  <si>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</si>
  <si>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</si>
  <si>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</si>
  <si>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</si>
  <si>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</si>
  <si>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</si>
  <si>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</si>
  <si>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</si>
  <si>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</si>
  <si>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</si>
  <si>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</si>
  <si>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</si>
  <si>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</si>
  <si>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</si>
  <si>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</si>
  <si>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</si>
  <si>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</si>
  <si>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</si>
  <si>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</si>
  <si>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</si>
  <si>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</si>
  <si>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</si>
  <si>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</si>
  <si>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</si>
  <si>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</si>
  <si>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</si>
  <si>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</si>
  <si>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</si>
  <si>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</si>
  <si>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</si>
  <si>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</si>
  <si>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</si>
  <si>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</si>
  <si>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</si>
  <si>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</si>
  <si>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</si>
  <si>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</si>
  <si>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</si>
  <si>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</si>
  <si>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</si>
  <si>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</si>
  <si>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</si>
  <si>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</si>
  <si>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</si>
  <si>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</si>
  <si>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</si>
  <si>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</si>
  <si>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</si>
  <si>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</si>
  <si>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</si>
  <si>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</si>
  <si>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</si>
  <si>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</si>
  <si>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</si>
  <si>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</si>
  <si>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</si>
  <si>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</si>
  <si>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</si>
  <si>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</si>
  <si>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</si>
  <si>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</si>
  <si>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</si>
  <si>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</si>
  <si>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</si>
  <si>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</si>
  <si>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</si>
  <si>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</si>
  <si>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</si>
  <si>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</si>
  <si>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</si>
  <si>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</si>
  <si>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</si>
  <si>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</si>
  <si>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</si>
  <si>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G r a n d   T o t a l   s . d .  T a n g g a l   4   b u l a n   J u l i   2 0 2 4</t>
  </si>
  <si>
    <t>SW007</t>
  </si>
  <si>
    <t>SW008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</si>
</sst>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Fill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/>
    </xf>
    <xf numFmtId="168" fontId="20" fillId="0" borderId="22" xfId="0" applyNumberFormat="1" applyFont="1" applyBorder="1" applyAlignment="1">
      <alignment horizontal="center"/>
    </xf>
    <xf numFmtId="16" fontId="19" fillId="0" borderId="24" xfId="0" applyNumberFormat="1" applyFont="1" applyFill="1" applyBorder="1" applyAlignment="1">
      <alignment horizontal="center"/>
    </xf>
    <xf numFmtId="16" fontId="19" fillId="0" borderId="20" xfId="0" applyNumberFormat="1" applyFont="1" applyFill="1" applyBorder="1" applyAlignment="1">
      <alignment horizontal="center"/>
    </xf>
    <xf numFmtId="16" fontId="19" fillId="0" borderId="45" xfId="0" applyNumberFormat="1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0">
        <v>41016</v>
      </c>
      <c r="B78" s="29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1"/>
      <c r="B79" s="29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1"/>
      <c r="B80" s="29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1"/>
      <c r="B81" s="29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4" t="s">
        <v>73</v>
      </c>
      <c r="O250" s="29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99"/>
  <sheetViews>
    <sheetView showGridLines="0" tabSelected="1" zoomScale="80" zoomScaleNormal="80" zoomScaleSheetLayoutView="11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P185" sqref="P185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21" t="s">
        <v>129</v>
      </c>
      <c r="M2" s="321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00" t="s">
        <v>121</v>
      </c>
      <c r="B11" s="301"/>
      <c r="C11" s="301"/>
      <c r="D11" s="301"/>
      <c r="E11" s="301"/>
      <c r="F11" s="301"/>
      <c r="G11" s="301"/>
      <c r="H11" s="301"/>
      <c r="I11" s="301"/>
      <c r="J11" s="302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296" t="s">
        <v>121</v>
      </c>
      <c r="B19" s="297"/>
      <c r="C19" s="298"/>
      <c r="D19" s="298"/>
      <c r="E19" s="298"/>
      <c r="F19" s="298"/>
      <c r="G19" s="298"/>
      <c r="H19" s="298"/>
      <c r="I19" s="298"/>
      <c r="J19" s="299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00" t="s">
        <v>121</v>
      </c>
      <c r="B26" s="301"/>
      <c r="C26" s="301"/>
      <c r="D26" s="301"/>
      <c r="E26" s="301"/>
      <c r="F26" s="301"/>
      <c r="G26" s="301"/>
      <c r="H26" s="301"/>
      <c r="I26" s="301"/>
      <c r="J26" s="302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2">
        <v>45280</v>
      </c>
      <c r="B27" s="322">
        <v>45287</v>
      </c>
      <c r="C27" s="315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3"/>
      <c r="B28" s="323"/>
      <c r="C28" s="317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18" t="s">
        <v>121</v>
      </c>
      <c r="B29" s="319"/>
      <c r="C29" s="319"/>
      <c r="D29" s="319"/>
      <c r="E29" s="319"/>
      <c r="F29" s="319"/>
      <c r="G29" s="319"/>
      <c r="H29" s="319"/>
      <c r="I29" s="319"/>
      <c r="J29" s="320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12">
        <v>45282</v>
      </c>
      <c r="B30" s="312">
        <v>45288</v>
      </c>
      <c r="C30" s="315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13"/>
      <c r="B31" s="313"/>
      <c r="C31" s="316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13"/>
      <c r="B32" s="313"/>
      <c r="C32" s="316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14"/>
      <c r="B33" s="314"/>
      <c r="C33" s="317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18" t="s">
        <v>121</v>
      </c>
      <c r="B34" s="319"/>
      <c r="C34" s="319"/>
      <c r="D34" s="319"/>
      <c r="E34" s="319"/>
      <c r="F34" s="319"/>
      <c r="G34" s="319"/>
      <c r="H34" s="319"/>
      <c r="I34" s="319"/>
      <c r="J34" s="320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296" t="s">
        <v>121</v>
      </c>
      <c r="B42" s="297"/>
      <c r="C42" s="298"/>
      <c r="D42" s="298"/>
      <c r="E42" s="298"/>
      <c r="F42" s="298"/>
      <c r="G42" s="298"/>
      <c r="H42" s="298"/>
      <c r="I42" s="298"/>
      <c r="J42" s="299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296" t="s">
        <v>121</v>
      </c>
      <c r="B49" s="298"/>
      <c r="C49" s="298"/>
      <c r="D49" s="298"/>
      <c r="E49" s="298"/>
      <c r="F49" s="298"/>
      <c r="G49" s="298"/>
      <c r="H49" s="298"/>
      <c r="I49" s="298"/>
      <c r="J49" s="299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00" t="s">
        <v>121</v>
      </c>
      <c r="B57" s="301"/>
      <c r="C57" s="301"/>
      <c r="D57" s="301"/>
      <c r="E57" s="301"/>
      <c r="F57" s="301"/>
      <c r="G57" s="301"/>
      <c r="H57" s="301"/>
      <c r="I57" s="301"/>
      <c r="J57" s="302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296" t="s">
        <v>121</v>
      </c>
      <c r="B65" s="297"/>
      <c r="C65" s="298"/>
      <c r="D65" s="298"/>
      <c r="E65" s="298"/>
      <c r="F65" s="298"/>
      <c r="G65" s="298"/>
      <c r="H65" s="298"/>
      <c r="I65" s="298"/>
      <c r="J65" s="299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00" t="s">
        <v>121</v>
      </c>
      <c r="B73" s="301"/>
      <c r="C73" s="301"/>
      <c r="D73" s="301"/>
      <c r="E73" s="301"/>
      <c r="F73" s="301"/>
      <c r="G73" s="301"/>
      <c r="H73" s="301"/>
      <c r="I73" s="301"/>
      <c r="J73" s="302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03" t="s">
        <v>143</v>
      </c>
      <c r="B74" s="304"/>
      <c r="C74" s="304"/>
      <c r="D74" s="304"/>
      <c r="E74" s="304"/>
      <c r="F74" s="304"/>
      <c r="G74" s="304"/>
      <c r="H74" s="304"/>
      <c r="I74" s="304"/>
      <c r="J74" s="305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03" t="s">
        <v>161</v>
      </c>
      <c r="B75" s="304"/>
      <c r="C75" s="304"/>
      <c r="D75" s="304"/>
      <c r="E75" s="304"/>
      <c r="F75" s="304"/>
      <c r="G75" s="304"/>
      <c r="H75" s="304"/>
      <c r="I75" s="304"/>
      <c r="J75" s="305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296" t="s">
        <v>121</v>
      </c>
      <c r="B84" s="297"/>
      <c r="C84" s="298"/>
      <c r="D84" s="298"/>
      <c r="E84" s="298"/>
      <c r="F84" s="298"/>
      <c r="G84" s="298"/>
      <c r="H84" s="298"/>
      <c r="I84" s="298"/>
      <c r="J84" s="299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00" t="s">
        <v>121</v>
      </c>
      <c r="B92" s="301"/>
      <c r="C92" s="301"/>
      <c r="D92" s="301"/>
      <c r="E92" s="301"/>
      <c r="F92" s="301"/>
      <c r="G92" s="301"/>
      <c r="H92" s="301"/>
      <c r="I92" s="301"/>
      <c r="J92" s="302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296" t="s">
        <v>121</v>
      </c>
      <c r="B100" s="297"/>
      <c r="C100" s="298"/>
      <c r="D100" s="298"/>
      <c r="E100" s="298"/>
      <c r="F100" s="298"/>
      <c r="G100" s="298"/>
      <c r="H100" s="298"/>
      <c r="I100" s="298"/>
      <c r="J100" s="299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00" t="s">
        <v>121</v>
      </c>
      <c r="B108" s="301"/>
      <c r="C108" s="301"/>
      <c r="D108" s="301"/>
      <c r="E108" s="301"/>
      <c r="F108" s="301"/>
      <c r="G108" s="301"/>
      <c r="H108" s="301"/>
      <c r="I108" s="301"/>
      <c r="J108" s="302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10" t="s">
        <v>121</v>
      </c>
      <c r="B111" s="297"/>
      <c r="C111" s="297"/>
      <c r="D111" s="297"/>
      <c r="E111" s="297"/>
      <c r="F111" s="297"/>
      <c r="G111" s="297"/>
      <c r="H111" s="297"/>
      <c r="I111" s="297"/>
      <c r="J111" s="311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296" t="s">
        <v>121</v>
      </c>
      <c r="B119" s="297"/>
      <c r="C119" s="298"/>
      <c r="D119" s="298"/>
      <c r="E119" s="298"/>
      <c r="F119" s="298"/>
      <c r="G119" s="298"/>
      <c r="H119" s="298"/>
      <c r="I119" s="298"/>
      <c r="J119" s="299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03" t="s">
        <v>164</v>
      </c>
      <c r="B120" s="304"/>
      <c r="C120" s="304"/>
      <c r="D120" s="304"/>
      <c r="E120" s="304"/>
      <c r="F120" s="304"/>
      <c r="G120" s="304"/>
      <c r="H120" s="304"/>
      <c r="I120" s="304"/>
      <c r="J120" s="305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03" t="s">
        <v>182</v>
      </c>
      <c r="B121" s="304"/>
      <c r="C121" s="304"/>
      <c r="D121" s="304"/>
      <c r="E121" s="304"/>
      <c r="F121" s="304"/>
      <c r="G121" s="304"/>
      <c r="H121" s="304"/>
      <c r="I121" s="304"/>
      <c r="J121" s="305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00" t="s">
        <v>121</v>
      </c>
      <c r="B129" s="301"/>
      <c r="C129" s="301"/>
      <c r="D129" s="301"/>
      <c r="E129" s="301"/>
      <c r="F129" s="301"/>
      <c r="G129" s="301"/>
      <c r="H129" s="301"/>
      <c r="I129" s="301"/>
      <c r="J129" s="302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296" t="s">
        <v>121</v>
      </c>
      <c r="B137" s="297"/>
      <c r="C137" s="298"/>
      <c r="D137" s="298"/>
      <c r="E137" s="298"/>
      <c r="F137" s="298"/>
      <c r="G137" s="298"/>
      <c r="H137" s="298"/>
      <c r="I137" s="298"/>
      <c r="J137" s="299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00" t="s">
        <v>121</v>
      </c>
      <c r="B145" s="301"/>
      <c r="C145" s="301"/>
      <c r="D145" s="301"/>
      <c r="E145" s="301"/>
      <c r="F145" s="301"/>
      <c r="G145" s="301"/>
      <c r="H145" s="301"/>
      <c r="I145" s="301"/>
      <c r="J145" s="302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296" t="s">
        <v>121</v>
      </c>
      <c r="B153" s="297"/>
      <c r="C153" s="298"/>
      <c r="D153" s="298"/>
      <c r="E153" s="298"/>
      <c r="F153" s="298"/>
      <c r="G153" s="298"/>
      <c r="H153" s="298"/>
      <c r="I153" s="298"/>
      <c r="J153" s="299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03" t="s">
        <v>188</v>
      </c>
      <c r="B154" s="304"/>
      <c r="C154" s="304"/>
      <c r="D154" s="304"/>
      <c r="E154" s="304"/>
      <c r="F154" s="304"/>
      <c r="G154" s="304"/>
      <c r="H154" s="304"/>
      <c r="I154" s="304"/>
      <c r="J154" s="305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03" t="s">
        <v>191</v>
      </c>
      <c r="B155" s="304"/>
      <c r="C155" s="304"/>
      <c r="D155" s="304"/>
      <c r="E155" s="304"/>
      <c r="F155" s="304"/>
      <c r="G155" s="304"/>
      <c r="H155" s="304"/>
      <c r="I155" s="304"/>
      <c r="J155" s="305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00" t="s">
        <v>121</v>
      </c>
      <c r="B158" s="306"/>
      <c r="C158" s="301"/>
      <c r="D158" s="301"/>
      <c r="E158" s="301"/>
      <c r="F158" s="301"/>
      <c r="G158" s="301"/>
      <c r="H158" s="301"/>
      <c r="I158" s="301"/>
      <c r="J158" s="302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00" t="s">
        <v>121</v>
      </c>
      <c r="B166" s="301"/>
      <c r="C166" s="301"/>
      <c r="D166" s="301"/>
      <c r="E166" s="301"/>
      <c r="F166" s="301"/>
      <c r="G166" s="301"/>
      <c r="H166" s="301"/>
      <c r="I166" s="301"/>
      <c r="J166" s="302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00" t="s">
        <v>121</v>
      </c>
      <c r="B174" s="306"/>
      <c r="C174" s="301"/>
      <c r="D174" s="301"/>
      <c r="E174" s="301"/>
      <c r="F174" s="301"/>
      <c r="G174" s="301"/>
      <c r="H174" s="301"/>
      <c r="I174" s="301"/>
      <c r="J174" s="302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336">
        <v>45404</v>
      </c>
      <c r="B175" s="336">
        <v>45407</v>
      </c>
      <c r="C175" s="331" t="s">
        <v>172</v>
      </c>
      <c r="D175" s="332" t="s">
        <v>237</v>
      </c>
      <c r="E175" s="336">
        <v>47233</v>
      </c>
      <c r="F175" s="333">
        <v>6.6500000000000004E-2</v>
      </c>
      <c r="G175" s="334" t="s">
        <v>130</v>
      </c>
      <c r="H175" s="334" t="s">
        <v>130</v>
      </c>
      <c r="I175" s="333">
        <v>6.6500000000000004E-2</v>
      </c>
      <c r="J175" s="328" t="s">
        <v>130</v>
      </c>
      <c r="K175" s="329">
        <v>150000</v>
      </c>
      <c r="L175" s="329">
        <f t="shared" ref="L175" si="26">K175</f>
        <v>150000</v>
      </c>
      <c r="M175" s="330">
        <f t="shared" ref="M175" si="27">IF(L175=0,0,K175/L175)</f>
        <v>1</v>
      </c>
    </row>
    <row r="176" spans="1:13" ht="10.5" x14ac:dyDescent="0.25">
      <c r="A176" s="335" t="s">
        <v>121</v>
      </c>
      <c r="B176" s="306"/>
      <c r="C176" s="301"/>
      <c r="D176" s="301"/>
      <c r="E176" s="301"/>
      <c r="F176" s="301"/>
      <c r="G176" s="301"/>
      <c r="H176" s="301"/>
      <c r="I176" s="301"/>
      <c r="J176" s="302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03" t="s">
        <v>198</v>
      </c>
      <c r="B177" s="304"/>
      <c r="C177" s="304"/>
      <c r="D177" s="304"/>
      <c r="E177" s="304"/>
      <c r="F177" s="304"/>
      <c r="G177" s="304"/>
      <c r="H177" s="304"/>
      <c r="I177" s="304"/>
      <c r="J177" s="305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37" t="s">
        <v>199</v>
      </c>
      <c r="B178" s="338"/>
      <c r="C178" s="338"/>
      <c r="D178" s="338"/>
      <c r="E178" s="338"/>
      <c r="F178" s="338"/>
      <c r="G178" s="338"/>
      <c r="H178" s="338"/>
      <c r="I178" s="338"/>
      <c r="J178" s="339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336">
        <v>45408</v>
      </c>
      <c r="B179" s="336">
        <v>45414</v>
      </c>
      <c r="C179" s="331" t="s">
        <v>172</v>
      </c>
      <c r="D179" s="332" t="s">
        <v>238</v>
      </c>
      <c r="E179" s="336">
        <v>47240</v>
      </c>
      <c r="F179" s="333">
        <v>6.7000000000000004E-2</v>
      </c>
      <c r="G179" s="334" t="s">
        <v>130</v>
      </c>
      <c r="H179" s="334" t="s">
        <v>130</v>
      </c>
      <c r="I179" s="333">
        <v>6.7000000000000004E-2</v>
      </c>
      <c r="J179" s="328" t="s">
        <v>130</v>
      </c>
      <c r="K179" s="329">
        <v>21200</v>
      </c>
      <c r="L179" s="329">
        <f t="shared" ref="L179" si="28">K179</f>
        <v>21200</v>
      </c>
      <c r="M179" s="330">
        <f t="shared" ref="M179" si="29">IF(L179=0,0,K179/L179)</f>
        <v>1</v>
      </c>
    </row>
    <row r="180" spans="1:13" ht="10.5" x14ac:dyDescent="0.25">
      <c r="A180" s="335" t="s">
        <v>121</v>
      </c>
      <c r="B180" s="306"/>
      <c r="C180" s="301"/>
      <c r="D180" s="301"/>
      <c r="E180" s="301"/>
      <c r="F180" s="301"/>
      <c r="G180" s="301"/>
      <c r="H180" s="301"/>
      <c r="I180" s="301"/>
      <c r="J180" s="302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296" t="s">
        <v>121</v>
      </c>
      <c r="B188" s="297"/>
      <c r="C188" s="298"/>
      <c r="D188" s="298"/>
      <c r="E188" s="298"/>
      <c r="F188" s="298"/>
      <c r="G188" s="298"/>
      <c r="H188" s="298"/>
      <c r="I188" s="298"/>
      <c r="J188" s="299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00" t="s">
        <v>121</v>
      </c>
      <c r="B196" s="301"/>
      <c r="C196" s="301"/>
      <c r="D196" s="301"/>
      <c r="E196" s="301"/>
      <c r="F196" s="301"/>
      <c r="G196" s="301"/>
      <c r="H196" s="301"/>
      <c r="I196" s="301"/>
      <c r="J196" s="302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296" t="s">
        <v>121</v>
      </c>
      <c r="B204" s="297"/>
      <c r="C204" s="298"/>
      <c r="D204" s="298"/>
      <c r="E204" s="298"/>
      <c r="F204" s="298"/>
      <c r="G204" s="298"/>
      <c r="H204" s="298"/>
      <c r="I204" s="298"/>
      <c r="J204" s="299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274">
        <v>45429</v>
      </c>
      <c r="B205" s="274">
        <v>45439</v>
      </c>
      <c r="C205" s="275" t="s">
        <v>155</v>
      </c>
      <c r="D205" s="276" t="s">
        <v>212</v>
      </c>
      <c r="E205" s="274">
        <v>46168</v>
      </c>
      <c r="F205" s="277">
        <v>9.9000000000000008E-3</v>
      </c>
      <c r="G205" s="277"/>
      <c r="H205" s="277"/>
      <c r="I205" s="277">
        <v>9.9000000000000008E-3</v>
      </c>
      <c r="J205" s="278"/>
      <c r="K205" s="279" t="s">
        <v>219</v>
      </c>
      <c r="L205" s="280" t="str">
        <f t="shared" ref="L205:L218" si="33">K205</f>
        <v>JPY50.000.000.000</v>
      </c>
      <c r="M205" s="281"/>
    </row>
    <row r="206" spans="1:13" ht="12.75" customHeight="1" outlineLevel="1" x14ac:dyDescent="0.25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50000000000*102.2666/1000000</f>
        <v>5113330</v>
      </c>
      <c r="L206" s="280">
        <f t="shared" si="33"/>
        <v>5113330</v>
      </c>
      <c r="M206" s="283">
        <f t="shared" ref="M206" si="34">IF(L206=0,0,K206/L206)</f>
        <v>1</v>
      </c>
    </row>
    <row r="207" spans="1:13" ht="12.75" customHeight="1" outlineLevel="1" x14ac:dyDescent="0.25">
      <c r="A207" s="282"/>
      <c r="B207" s="274">
        <v>45439</v>
      </c>
      <c r="C207" s="275"/>
      <c r="D207" s="276" t="s">
        <v>213</v>
      </c>
      <c r="E207" s="274">
        <v>46899</v>
      </c>
      <c r="F207" s="277">
        <v>1.3299999999999999E-2</v>
      </c>
      <c r="G207" s="277"/>
      <c r="H207" s="277"/>
      <c r="I207" s="277">
        <v>1.3299999999999999E-2</v>
      </c>
      <c r="J207" s="278"/>
      <c r="K207" s="279" t="s">
        <v>220</v>
      </c>
      <c r="L207" s="280" t="str">
        <f t="shared" si="33"/>
        <v>JPY88.000.000.000</v>
      </c>
      <c r="M207" s="284"/>
    </row>
    <row r="208" spans="1:13" ht="12.75" customHeight="1" outlineLevel="1" x14ac:dyDescent="0.25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88000000000*102.2666/1000000</f>
        <v>8999460.8000000007</v>
      </c>
      <c r="L208" s="280">
        <f t="shared" si="33"/>
        <v>8999460.8000000007</v>
      </c>
      <c r="M208" s="283">
        <f t="shared" ref="M208" si="35">IF(L208=0,0,K208/L208)</f>
        <v>1</v>
      </c>
    </row>
    <row r="209" spans="1:13" ht="12.75" customHeight="1" outlineLevel="1" x14ac:dyDescent="0.25">
      <c r="A209" s="282"/>
      <c r="B209" s="274">
        <v>45439</v>
      </c>
      <c r="C209" s="275"/>
      <c r="D209" s="276" t="s">
        <v>214</v>
      </c>
      <c r="E209" s="274">
        <v>47627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221</v>
      </c>
      <c r="L209" s="280" t="str">
        <f t="shared" si="33"/>
        <v>JPY17.700.000.000</v>
      </c>
      <c r="M209" s="284"/>
    </row>
    <row r="210" spans="1:13" ht="12.75" customHeight="1" outlineLevel="1" x14ac:dyDescent="0.25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17700000000*102.2666/1000000</f>
        <v>1810118.82</v>
      </c>
      <c r="L210" s="280">
        <f t="shared" si="33"/>
        <v>1810118.82</v>
      </c>
      <c r="M210" s="283">
        <f t="shared" ref="M210" si="36">IF(L210=0,0,K210/L210)</f>
        <v>1</v>
      </c>
    </row>
    <row r="211" spans="1:13" ht="12.75" customHeight="1" outlineLevel="1" x14ac:dyDescent="0.25">
      <c r="A211" s="282"/>
      <c r="B211" s="274">
        <v>45439</v>
      </c>
      <c r="C211" s="275"/>
      <c r="D211" s="276" t="s">
        <v>215</v>
      </c>
      <c r="E211" s="274">
        <v>48725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222</v>
      </c>
      <c r="L211" s="280" t="str">
        <f t="shared" si="33"/>
        <v>JPY2.000.000.000</v>
      </c>
      <c r="M211" s="284"/>
    </row>
    <row r="212" spans="1:13" ht="12.75" customHeight="1" outlineLevel="1" x14ac:dyDescent="0.25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2000000000*102.2666/1000000</f>
        <v>204533.2</v>
      </c>
      <c r="L212" s="280">
        <f t="shared" si="33"/>
        <v>204533.2</v>
      </c>
      <c r="M212" s="283">
        <f t="shared" ref="M212" si="37">IF(L212=0,0,K212/L212)</f>
        <v>1</v>
      </c>
    </row>
    <row r="213" spans="1:13" ht="12.75" customHeight="1" outlineLevel="1" x14ac:dyDescent="0.25">
      <c r="A213" s="282"/>
      <c r="B213" s="274">
        <v>45439</v>
      </c>
      <c r="C213" s="275"/>
      <c r="D213" s="276" t="s">
        <v>216</v>
      </c>
      <c r="E213" s="274">
        <v>46899</v>
      </c>
      <c r="F213" s="277">
        <v>1.5699999999999999E-2</v>
      </c>
      <c r="G213" s="277"/>
      <c r="H213" s="277"/>
      <c r="I213" s="277">
        <v>1.5699999999999999E-2</v>
      </c>
      <c r="J213" s="278"/>
      <c r="K213" s="279" t="s">
        <v>223</v>
      </c>
      <c r="L213" s="280" t="str">
        <f t="shared" si="33"/>
        <v>JPY19.300.000.000</v>
      </c>
      <c r="M213" s="284"/>
    </row>
    <row r="214" spans="1:13" ht="12.75" customHeight="1" outlineLevel="1" x14ac:dyDescent="0.25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19300000000*102.2666/1000000</f>
        <v>1973745.38</v>
      </c>
      <c r="L214" s="280">
        <f t="shared" si="33"/>
        <v>1973745.38</v>
      </c>
      <c r="M214" s="283">
        <f t="shared" ref="M214" si="38">IF(L214=0,0,K214/L214)</f>
        <v>1</v>
      </c>
    </row>
    <row r="215" spans="1:13" ht="12.75" customHeight="1" outlineLevel="1" x14ac:dyDescent="0.25">
      <c r="A215" s="282"/>
      <c r="B215" s="274">
        <v>45439</v>
      </c>
      <c r="C215" s="275"/>
      <c r="D215" s="276" t="s">
        <v>217</v>
      </c>
      <c r="E215" s="274">
        <v>47627</v>
      </c>
      <c r="F215" s="277">
        <v>1.9099999999999999E-2</v>
      </c>
      <c r="G215" s="277"/>
      <c r="H215" s="277"/>
      <c r="I215" s="277">
        <v>1.9099999999999999E-2</v>
      </c>
      <c r="J215" s="278"/>
      <c r="K215" s="279" t="s">
        <v>224</v>
      </c>
      <c r="L215" s="280" t="str">
        <f t="shared" si="33"/>
        <v>JPY6.800.000.000</v>
      </c>
      <c r="M215" s="284"/>
    </row>
    <row r="216" spans="1:13" ht="12.75" customHeight="1" outlineLevel="1" x14ac:dyDescent="0.25">
      <c r="A216" s="282"/>
      <c r="B216" s="282"/>
      <c r="C216" s="275"/>
      <c r="D216" s="276"/>
      <c r="E216" s="274"/>
      <c r="F216" s="277"/>
      <c r="G216" s="277"/>
      <c r="H216" s="277"/>
      <c r="I216" s="277"/>
      <c r="J216" s="278"/>
      <c r="K216" s="279">
        <f>6800000000*102.2666/1000000</f>
        <v>695412.88</v>
      </c>
      <c r="L216" s="280">
        <f t="shared" si="33"/>
        <v>695412.88</v>
      </c>
      <c r="M216" s="283">
        <f t="shared" ref="M216" si="39">IF(L216=0,0,K216/L216)</f>
        <v>1</v>
      </c>
    </row>
    <row r="217" spans="1:13" ht="12.75" customHeight="1" outlineLevel="1" x14ac:dyDescent="0.25">
      <c r="A217" s="282"/>
      <c r="B217" s="274">
        <v>45439</v>
      </c>
      <c r="C217" s="275"/>
      <c r="D217" s="276" t="s">
        <v>218</v>
      </c>
      <c r="E217" s="274">
        <v>46899</v>
      </c>
      <c r="F217" s="277">
        <v>2.5499999999999998E-2</v>
      </c>
      <c r="G217" s="277"/>
      <c r="H217" s="277"/>
      <c r="I217" s="277">
        <v>2.5499999999999998E-2</v>
      </c>
      <c r="J217" s="278"/>
      <c r="K217" s="279" t="s">
        <v>225</v>
      </c>
      <c r="L217" s="280" t="str">
        <f t="shared" si="33"/>
        <v>JPY16.200.000.000</v>
      </c>
      <c r="M217" s="284"/>
    </row>
    <row r="218" spans="1:13" ht="12.75" customHeight="1" outlineLevel="1" x14ac:dyDescent="0.25">
      <c r="A218" s="282"/>
      <c r="B218" s="282"/>
      <c r="C218" s="275"/>
      <c r="D218" s="276"/>
      <c r="E218" s="274"/>
      <c r="F218" s="277"/>
      <c r="G218" s="277"/>
      <c r="H218" s="277"/>
      <c r="I218" s="277"/>
      <c r="J218" s="278"/>
      <c r="K218" s="279">
        <f>16200000000*102.2666/1000000</f>
        <v>1656718.92</v>
      </c>
      <c r="L218" s="280">
        <f t="shared" si="33"/>
        <v>1656718.92</v>
      </c>
      <c r="M218" s="283">
        <f t="shared" ref="M218" si="40">IF(L218=0,0,K218/L218)</f>
        <v>1</v>
      </c>
    </row>
    <row r="219" spans="1:13" s="1" customFormat="1" ht="12.75" customHeight="1" outlineLevel="1" x14ac:dyDescent="0.25">
      <c r="A219" s="324" t="s">
        <v>121</v>
      </c>
      <c r="B219" s="325"/>
      <c r="C219" s="326"/>
      <c r="D219" s="326"/>
      <c r="E219" s="326"/>
      <c r="F219" s="326"/>
      <c r="G219" s="326"/>
      <c r="H219" s="326"/>
      <c r="I219" s="326"/>
      <c r="J219" s="327"/>
      <c r="K219" s="285">
        <f>SUM(K206,K208,K210,K212,K214,K216,K218)</f>
        <v>20453320</v>
      </c>
      <c r="L219" s="285">
        <f>SUM(L206,L208,L210,L212,L214,L216,L218)</f>
        <v>20453320</v>
      </c>
      <c r="M219" s="286"/>
    </row>
    <row r="220" spans="1:13" s="1" customFormat="1" ht="12.75" customHeight="1" outlineLevel="1" x14ac:dyDescent="0.25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00" t="s">
        <v>121</v>
      </c>
      <c r="B227" s="301"/>
      <c r="C227" s="301"/>
      <c r="D227" s="301"/>
      <c r="E227" s="301"/>
      <c r="F227" s="301"/>
      <c r="G227" s="301"/>
      <c r="H227" s="301"/>
      <c r="I227" s="301"/>
      <c r="J227" s="302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296" t="s">
        <v>121</v>
      </c>
      <c r="B236" s="297"/>
      <c r="C236" s="298"/>
      <c r="D236" s="298"/>
      <c r="E236" s="298"/>
      <c r="F236" s="298"/>
      <c r="G236" s="298"/>
      <c r="H236" s="298"/>
      <c r="I236" s="298"/>
      <c r="J236" s="299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03" t="s">
        <v>202</v>
      </c>
      <c r="B237" s="304"/>
      <c r="C237" s="304"/>
      <c r="D237" s="304"/>
      <c r="E237" s="304"/>
      <c r="F237" s="304"/>
      <c r="G237" s="304"/>
      <c r="H237" s="304"/>
      <c r="I237" s="304"/>
      <c r="J237" s="305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03" t="s">
        <v>207</v>
      </c>
      <c r="B238" s="304"/>
      <c r="C238" s="304"/>
      <c r="D238" s="304"/>
      <c r="E238" s="304"/>
      <c r="F238" s="304"/>
      <c r="G238" s="304"/>
      <c r="H238" s="304"/>
      <c r="I238" s="304"/>
      <c r="J238" s="305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00" t="s">
        <v>121</v>
      </c>
      <c r="B246" s="301"/>
      <c r="C246" s="301"/>
      <c r="D246" s="301"/>
      <c r="E246" s="301"/>
      <c r="F246" s="301"/>
      <c r="G246" s="301"/>
      <c r="H246" s="301"/>
      <c r="I246" s="301"/>
      <c r="J246" s="302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00" t="s">
        <v>121</v>
      </c>
      <c r="B249" s="306"/>
      <c r="C249" s="301"/>
      <c r="D249" s="301"/>
      <c r="E249" s="301"/>
      <c r="F249" s="301"/>
      <c r="G249" s="301"/>
      <c r="H249" s="301"/>
      <c r="I249" s="301"/>
      <c r="J249" s="302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296" t="s">
        <v>121</v>
      </c>
      <c r="B257" s="297"/>
      <c r="C257" s="298"/>
      <c r="D257" s="298"/>
      <c r="E257" s="298"/>
      <c r="F257" s="298"/>
      <c r="G257" s="298"/>
      <c r="H257" s="298"/>
      <c r="I257" s="298"/>
      <c r="J257" s="299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00" t="s">
        <v>121</v>
      </c>
      <c r="B265" s="301"/>
      <c r="C265" s="301"/>
      <c r="D265" s="301"/>
      <c r="E265" s="301"/>
      <c r="F265" s="301"/>
      <c r="G265" s="301"/>
      <c r="H265" s="301"/>
      <c r="I265" s="301"/>
      <c r="J265" s="302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296" t="s">
        <v>121</v>
      </c>
      <c r="B273" s="297"/>
      <c r="C273" s="298"/>
      <c r="D273" s="298"/>
      <c r="E273" s="298"/>
      <c r="F273" s="298"/>
      <c r="G273" s="298"/>
      <c r="H273" s="298"/>
      <c r="I273" s="298"/>
      <c r="J273" s="299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07" t="s">
        <v>208</v>
      </c>
      <c r="B274" s="308"/>
      <c r="C274" s="308"/>
      <c r="D274" s="308"/>
      <c r="E274" s="308"/>
      <c r="F274" s="308"/>
      <c r="G274" s="308"/>
      <c r="H274" s="308"/>
      <c r="I274" s="308"/>
      <c r="J274" s="309"/>
      <c r="K274" s="288">
        <f>K246+K249+K257+K265+K273</f>
        <v>161541129</v>
      </c>
      <c r="L274" s="288">
        <f>L246+L249+L257+L265+L273</f>
        <v>82696429</v>
      </c>
      <c r="M274" s="289"/>
    </row>
    <row r="275" spans="1:13" s="1" customFormat="1" ht="12.75" customHeight="1" outlineLevel="1" x14ac:dyDescent="0.25">
      <c r="A275" s="307" t="s">
        <v>229</v>
      </c>
      <c r="B275" s="308"/>
      <c r="C275" s="308"/>
      <c r="D275" s="308"/>
      <c r="E275" s="308"/>
      <c r="F275" s="308"/>
      <c r="G275" s="308"/>
      <c r="H275" s="308"/>
      <c r="I275" s="308"/>
      <c r="J275" s="309"/>
      <c r="K275" s="288">
        <f>K238+K274</f>
        <v>1061802401</v>
      </c>
      <c r="L275" s="288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87" t="s">
        <v>233</v>
      </c>
      <c r="L276" s="287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00" t="s">
        <v>121</v>
      </c>
      <c r="B282" s="301"/>
      <c r="C282" s="301"/>
      <c r="D282" s="301"/>
      <c r="E282" s="301"/>
      <c r="F282" s="301"/>
      <c r="G282" s="301"/>
      <c r="H282" s="301"/>
      <c r="I282" s="301"/>
      <c r="J282" s="302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00" t="s">
        <v>121</v>
      </c>
      <c r="B290" s="301"/>
      <c r="C290" s="301"/>
      <c r="D290" s="301"/>
      <c r="E290" s="301"/>
      <c r="F290" s="301"/>
      <c r="G290" s="301"/>
      <c r="H290" s="301"/>
      <c r="I290" s="301"/>
      <c r="J290" s="302"/>
      <c r="K290" s="255">
        <f>SUM(K283:K289)</f>
        <v>17994700</v>
      </c>
      <c r="L290" s="255">
        <f>SUM(L283:L289)</f>
        <v>7184000</v>
      </c>
      <c r="M290" s="165"/>
    </row>
    <row r="291" spans="1:13" ht="10.5" x14ac:dyDescent="0.25">
      <c r="A291" s="303" t="s">
        <v>235</v>
      </c>
      <c r="B291" s="304"/>
      <c r="C291" s="304"/>
      <c r="D291" s="304"/>
      <c r="E291" s="304"/>
      <c r="F291" s="304"/>
      <c r="G291" s="304"/>
      <c r="H291" s="304"/>
      <c r="I291" s="304"/>
      <c r="J291" s="305"/>
      <c r="K291" s="173">
        <f>K282+K290</f>
        <v>56428950</v>
      </c>
      <c r="L291" s="173">
        <f>L282+L290</f>
        <v>45618250</v>
      </c>
      <c r="M291" s="105"/>
    </row>
    <row r="292" spans="1:13" ht="10.5" x14ac:dyDescent="0.25">
      <c r="A292" s="303" t="s">
        <v>236</v>
      </c>
      <c r="B292" s="304"/>
      <c r="C292" s="304"/>
      <c r="D292" s="304"/>
      <c r="E292" s="304"/>
      <c r="F292" s="304"/>
      <c r="G292" s="304"/>
      <c r="H292" s="304"/>
      <c r="I292" s="304"/>
      <c r="J292" s="305"/>
      <c r="K292" s="173">
        <f>K275+K291</f>
        <v>1118231351</v>
      </c>
      <c r="L292" s="173">
        <f>L275+L291</f>
        <v>586970651</v>
      </c>
      <c r="M292" s="165"/>
    </row>
    <row r="293" spans="1:13" x14ac:dyDescent="0.2">
      <c r="A293" s="2"/>
      <c r="B293" s="2"/>
      <c r="C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">
      <c r="A294" s="2"/>
      <c r="B294" s="2"/>
      <c r="C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">
      <c r="A295" s="2"/>
      <c r="B295" s="2"/>
      <c r="C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">
      <c r="A296" s="2"/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">
      <c r="A297" s="2"/>
      <c r="B297" s="2"/>
      <c r="C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">
      <c r="A298" s="2"/>
      <c r="B298" s="2"/>
      <c r="C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">
      <c r="A299" s="2"/>
      <c r="B299" s="2"/>
      <c r="C299" s="2"/>
      <c r="E299" s="2"/>
      <c r="F299" s="2"/>
      <c r="G299" s="2"/>
      <c r="H299" s="2"/>
      <c r="I299" s="2"/>
      <c r="J299" s="2"/>
      <c r="K299" s="2"/>
      <c r="L299" s="2"/>
      <c r="M299" s="2"/>
    </row>
  </sheetData>
  <mergeCells count="59">
    <mergeCell ref="A292:J292"/>
    <mergeCell ref="A237:J237"/>
    <mergeCell ref="A158:J158"/>
    <mergeCell ref="A166:J166"/>
    <mergeCell ref="A174:J174"/>
    <mergeCell ref="A177:J177"/>
    <mergeCell ref="A178:J178"/>
    <mergeCell ref="A196:J196"/>
    <mergeCell ref="A204:J204"/>
    <mergeCell ref="A236:J236"/>
    <mergeCell ref="A257:J257"/>
    <mergeCell ref="A219:J219"/>
    <mergeCell ref="A265:J265"/>
    <mergeCell ref="A282:J282"/>
    <mergeCell ref="A290:J290"/>
    <mergeCell ref="A274:J27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A137:J137"/>
    <mergeCell ref="A246:J246"/>
    <mergeCell ref="A291:J291"/>
    <mergeCell ref="A238:J238"/>
    <mergeCell ref="A153:J153"/>
    <mergeCell ref="A145:J145"/>
    <mergeCell ref="A154:J154"/>
    <mergeCell ref="A155:J155"/>
    <mergeCell ref="A188:J188"/>
    <mergeCell ref="A227:J227"/>
    <mergeCell ref="A249:J249"/>
    <mergeCell ref="A273:J273"/>
    <mergeCell ref="A275:J275"/>
    <mergeCell ref="A176:J176"/>
    <mergeCell ref="A180:J180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91B4C-CDA0-408C-83CE-4E4ED9BC7405}"/>
</file>

<file path=customXml/itemProps3.xml><?xml version="1.0" encoding="utf-8"?>
<ds:datastoreItem xmlns:ds="http://schemas.openxmlformats.org/officeDocument/2006/customXml" ds:itemID="{9DA31225-87AC-4B6D-BAA8-4EADCB937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2024-07-09T08:40:16Z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</Properties>
</file>